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ne\Desktop\book\"/>
    </mc:Choice>
  </mc:AlternateContent>
  <xr:revisionPtr revIDLastSave="0" documentId="8_{DE20C6DF-4B67-4CD7-8C0B-DB308354CD79}" xr6:coauthVersionLast="44" xr6:coauthVersionMax="44" xr10:uidLastSave="{00000000-0000-0000-0000-000000000000}"/>
  <bookViews>
    <workbookView xWindow="-98" yWindow="-98" windowWidth="24196" windowHeight="13096" xr2:uid="{2C594DCA-0F9D-4139-976C-6D5AD20CEC31}"/>
  </bookViews>
  <sheets>
    <sheet name="3-Stage" sheetId="1" r:id="rId1"/>
    <sheet name="VLE" sheetId="2" r:id="rId2"/>
    <sheet name="HO xy" sheetId="3" r:id="rId3"/>
    <sheet name="MT" sheetId="5" r:id="rId4"/>
    <sheet name="HO Txy" sheetId="4" r:id="rId5"/>
  </sheets>
  <externalReferences>
    <externalReference r:id="rId6"/>
  </externalReferences>
  <definedNames>
    <definedName name="solver_adj" localSheetId="0" hidden="1">'3-Stage'!$D$4:$H$6</definedName>
    <definedName name="solver_adj" localSheetId="1" hidden="1">VLE!$G$6:$G$106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1</definedName>
    <definedName name="solver_eng" localSheetId="1" hidden="1">1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lhs1" localSheetId="0" hidden="1">'3-Stage'!$K$5:$O$6</definedName>
    <definedName name="solver_lhs1" localSheetId="1" hidden="1">VLE!$J$7:$J$106</definedName>
    <definedName name="solver_lhs2" localSheetId="0" hidden="1">'3-Stage'!$L$4:$O$4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2</definedName>
    <definedName name="solver_num" localSheetId="1" hidden="1">1</definedName>
    <definedName name="solver_nwt" localSheetId="0" hidden="1">1</definedName>
    <definedName name="solver_nwt" localSheetId="1" hidden="1">1</definedName>
    <definedName name="solver_opt" localSheetId="0" hidden="1">'3-Stage'!$K$4</definedName>
    <definedName name="solver_opt" localSheetId="1" hidden="1">VLE!$J$6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el1" localSheetId="0" hidden="1">2</definedName>
    <definedName name="solver_rel1" localSheetId="1" hidden="1">2</definedName>
    <definedName name="solver_rel2" localSheetId="0" hidden="1">2</definedName>
    <definedName name="solver_rhs1" localSheetId="0" hidden="1">0</definedName>
    <definedName name="solver_rhs1" localSheetId="1" hidden="1">0</definedName>
    <definedName name="solver_rhs2" localSheetId="0" hidden="1">0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1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3</definedName>
    <definedName name="solver_typ" localSheetId="1" hidden="1">3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1" l="1"/>
  <c r="J22" i="1"/>
  <c r="I22" i="1"/>
  <c r="M23" i="1"/>
  <c r="L23" i="1"/>
  <c r="M22" i="1"/>
  <c r="L22" i="1"/>
  <c r="P23" i="1"/>
  <c r="O23" i="1"/>
  <c r="P22" i="1"/>
  <c r="O22" i="1"/>
  <c r="O17" i="1" l="1"/>
  <c r="P17" i="1"/>
  <c r="P16" i="1"/>
  <c r="O16" i="1"/>
  <c r="P15" i="1"/>
  <c r="P14" i="1"/>
  <c r="P13" i="1"/>
  <c r="O15" i="1"/>
  <c r="O14" i="1"/>
  <c r="O13" i="1"/>
  <c r="O12" i="1"/>
  <c r="P12" i="1"/>
  <c r="P11" i="1"/>
  <c r="O11" i="1"/>
  <c r="K6" i="1"/>
  <c r="O6" i="1"/>
  <c r="O5" i="1"/>
  <c r="O4" i="1"/>
  <c r="L6" i="1"/>
  <c r="L5" i="1"/>
  <c r="L4" i="1"/>
  <c r="K5" i="1"/>
  <c r="K4" i="1"/>
  <c r="J6" i="1"/>
  <c r="N6" i="1" s="1"/>
  <c r="J5" i="1"/>
  <c r="N5" i="1" s="1"/>
  <c r="J4" i="1"/>
  <c r="N4" i="1" s="1"/>
  <c r="I5" i="1"/>
  <c r="M5" i="1" s="1"/>
  <c r="I6" i="1"/>
  <c r="M6" i="1" s="1"/>
  <c r="I4" i="1"/>
  <c r="M4" i="1" s="1"/>
  <c r="I106" i="2"/>
  <c r="H106" i="2"/>
  <c r="J105" i="2"/>
  <c r="I105" i="2"/>
  <c r="H105" i="2"/>
  <c r="F105" i="2" s="1"/>
  <c r="I104" i="2"/>
  <c r="H104" i="2"/>
  <c r="J103" i="2"/>
  <c r="I103" i="2"/>
  <c r="H103" i="2"/>
  <c r="F103" i="2" s="1"/>
  <c r="I102" i="2"/>
  <c r="H102" i="2"/>
  <c r="J101" i="2"/>
  <c r="I101" i="2"/>
  <c r="H101" i="2"/>
  <c r="F101" i="2" s="1"/>
  <c r="I100" i="2"/>
  <c r="H100" i="2"/>
  <c r="J99" i="2"/>
  <c r="I99" i="2"/>
  <c r="H99" i="2"/>
  <c r="F99" i="2" s="1"/>
  <c r="I98" i="2"/>
  <c r="H98" i="2"/>
  <c r="J97" i="2"/>
  <c r="I97" i="2"/>
  <c r="H97" i="2"/>
  <c r="F97" i="2" s="1"/>
  <c r="I96" i="2"/>
  <c r="H96" i="2"/>
  <c r="J95" i="2"/>
  <c r="I95" i="2"/>
  <c r="H95" i="2"/>
  <c r="F95" i="2" s="1"/>
  <c r="I94" i="2"/>
  <c r="H94" i="2"/>
  <c r="J93" i="2"/>
  <c r="I93" i="2"/>
  <c r="H93" i="2"/>
  <c r="F93" i="2" s="1"/>
  <c r="I92" i="2"/>
  <c r="H92" i="2"/>
  <c r="J91" i="2"/>
  <c r="I91" i="2"/>
  <c r="H91" i="2"/>
  <c r="F91" i="2" s="1"/>
  <c r="I90" i="2"/>
  <c r="H90" i="2"/>
  <c r="J89" i="2"/>
  <c r="I89" i="2"/>
  <c r="H89" i="2"/>
  <c r="F89" i="2" s="1"/>
  <c r="I88" i="2"/>
  <c r="H88" i="2"/>
  <c r="J87" i="2"/>
  <c r="I87" i="2"/>
  <c r="H87" i="2"/>
  <c r="F87" i="2" s="1"/>
  <c r="I86" i="2"/>
  <c r="H86" i="2"/>
  <c r="J85" i="2"/>
  <c r="I85" i="2"/>
  <c r="H85" i="2"/>
  <c r="F85" i="2" s="1"/>
  <c r="I84" i="2"/>
  <c r="H84" i="2"/>
  <c r="J83" i="2"/>
  <c r="I83" i="2"/>
  <c r="H83" i="2"/>
  <c r="F83" i="2" s="1"/>
  <c r="I82" i="2"/>
  <c r="H82" i="2"/>
  <c r="J81" i="2"/>
  <c r="I81" i="2"/>
  <c r="H81" i="2"/>
  <c r="F81" i="2" s="1"/>
  <c r="I80" i="2"/>
  <c r="H80" i="2"/>
  <c r="J79" i="2"/>
  <c r="I79" i="2"/>
  <c r="H79" i="2"/>
  <c r="F79" i="2" s="1"/>
  <c r="I78" i="2"/>
  <c r="H78" i="2"/>
  <c r="J77" i="2"/>
  <c r="I77" i="2"/>
  <c r="H77" i="2"/>
  <c r="F77" i="2" s="1"/>
  <c r="I76" i="2"/>
  <c r="H76" i="2"/>
  <c r="J75" i="2"/>
  <c r="I75" i="2"/>
  <c r="H75" i="2"/>
  <c r="F75" i="2" s="1"/>
  <c r="I74" i="2"/>
  <c r="H74" i="2"/>
  <c r="J73" i="2"/>
  <c r="I73" i="2"/>
  <c r="H73" i="2"/>
  <c r="F73" i="2" s="1"/>
  <c r="I72" i="2"/>
  <c r="H72" i="2"/>
  <c r="J71" i="2"/>
  <c r="I71" i="2"/>
  <c r="H71" i="2"/>
  <c r="F71" i="2" s="1"/>
  <c r="I70" i="2"/>
  <c r="H70" i="2"/>
  <c r="J69" i="2"/>
  <c r="I69" i="2"/>
  <c r="H69" i="2"/>
  <c r="F69" i="2" s="1"/>
  <c r="I68" i="2"/>
  <c r="H68" i="2"/>
  <c r="J67" i="2"/>
  <c r="I67" i="2"/>
  <c r="H67" i="2"/>
  <c r="F67" i="2" s="1"/>
  <c r="I66" i="2"/>
  <c r="H66" i="2"/>
  <c r="I65" i="2"/>
  <c r="H65" i="2"/>
  <c r="F65" i="2" s="1"/>
  <c r="I64" i="2"/>
  <c r="H64" i="2"/>
  <c r="I63" i="2"/>
  <c r="H63" i="2"/>
  <c r="F63" i="2" s="1"/>
  <c r="I62" i="2"/>
  <c r="H62" i="2"/>
  <c r="J61" i="2"/>
  <c r="I61" i="2"/>
  <c r="H61" i="2"/>
  <c r="F61" i="2" s="1"/>
  <c r="I60" i="2"/>
  <c r="H60" i="2"/>
  <c r="I59" i="2"/>
  <c r="H59" i="2"/>
  <c r="F59" i="2" s="1"/>
  <c r="I58" i="2"/>
  <c r="H58" i="2"/>
  <c r="I57" i="2"/>
  <c r="H57" i="2"/>
  <c r="F57" i="2" s="1"/>
  <c r="I56" i="2"/>
  <c r="H56" i="2"/>
  <c r="J55" i="2"/>
  <c r="I55" i="2"/>
  <c r="H55" i="2"/>
  <c r="F55" i="2" s="1"/>
  <c r="I54" i="2"/>
  <c r="H54" i="2"/>
  <c r="I53" i="2"/>
  <c r="J53" i="2" s="1"/>
  <c r="H53" i="2"/>
  <c r="F53" i="2" s="1"/>
  <c r="I52" i="2"/>
  <c r="H52" i="2"/>
  <c r="J51" i="2"/>
  <c r="I51" i="2"/>
  <c r="H51" i="2"/>
  <c r="F51" i="2" s="1"/>
  <c r="I50" i="2"/>
  <c r="H50" i="2"/>
  <c r="I49" i="2"/>
  <c r="H49" i="2"/>
  <c r="F49" i="2" s="1"/>
  <c r="I48" i="2"/>
  <c r="H48" i="2"/>
  <c r="I47" i="2"/>
  <c r="H47" i="2"/>
  <c r="F47" i="2" s="1"/>
  <c r="I46" i="2"/>
  <c r="H46" i="2"/>
  <c r="I45" i="2"/>
  <c r="J45" i="2" s="1"/>
  <c r="H45" i="2"/>
  <c r="F45" i="2" s="1"/>
  <c r="I44" i="2"/>
  <c r="H44" i="2"/>
  <c r="I43" i="2"/>
  <c r="H43" i="2"/>
  <c r="F43" i="2" s="1"/>
  <c r="I42" i="2"/>
  <c r="H42" i="2"/>
  <c r="I41" i="2"/>
  <c r="H41" i="2"/>
  <c r="F41" i="2" s="1"/>
  <c r="I40" i="2"/>
  <c r="H40" i="2"/>
  <c r="J39" i="2"/>
  <c r="I39" i="2"/>
  <c r="H39" i="2"/>
  <c r="F39" i="2" s="1"/>
  <c r="I38" i="2"/>
  <c r="H38" i="2"/>
  <c r="I37" i="2"/>
  <c r="J37" i="2" s="1"/>
  <c r="H37" i="2"/>
  <c r="F37" i="2" s="1"/>
  <c r="I36" i="2"/>
  <c r="H36" i="2"/>
  <c r="F36" i="2" s="1"/>
  <c r="I35" i="2"/>
  <c r="H35" i="2"/>
  <c r="F35" i="2" s="1"/>
  <c r="I34" i="2"/>
  <c r="H34" i="2"/>
  <c r="F34" i="2" s="1"/>
  <c r="J33" i="2"/>
  <c r="I33" i="2"/>
  <c r="H33" i="2"/>
  <c r="F33" i="2" s="1"/>
  <c r="I32" i="2"/>
  <c r="J32" i="2" s="1"/>
  <c r="H32" i="2"/>
  <c r="F32" i="2"/>
  <c r="I31" i="2"/>
  <c r="J31" i="2" s="1"/>
  <c r="H31" i="2"/>
  <c r="F31" i="2" s="1"/>
  <c r="I30" i="2"/>
  <c r="H30" i="2"/>
  <c r="J30" i="2" s="1"/>
  <c r="J29" i="2"/>
  <c r="I29" i="2"/>
  <c r="H29" i="2"/>
  <c r="F29" i="2" s="1"/>
  <c r="I28" i="2"/>
  <c r="H28" i="2"/>
  <c r="J28" i="2" s="1"/>
  <c r="F28" i="2"/>
  <c r="I27" i="2"/>
  <c r="H27" i="2"/>
  <c r="F27" i="2" s="1"/>
  <c r="I26" i="2"/>
  <c r="H26" i="2"/>
  <c r="J26" i="2" s="1"/>
  <c r="F26" i="2"/>
  <c r="J25" i="2"/>
  <c r="I25" i="2"/>
  <c r="H25" i="2"/>
  <c r="F25" i="2" s="1"/>
  <c r="I24" i="2"/>
  <c r="J24" i="2" s="1"/>
  <c r="H24" i="2"/>
  <c r="F24" i="2"/>
  <c r="I23" i="2"/>
  <c r="H23" i="2"/>
  <c r="J23" i="2" s="1"/>
  <c r="I22" i="2"/>
  <c r="H22" i="2"/>
  <c r="J22" i="2" s="1"/>
  <c r="I21" i="2"/>
  <c r="H21" i="2"/>
  <c r="F21" i="2"/>
  <c r="I20" i="2"/>
  <c r="H20" i="2"/>
  <c r="J20" i="2" s="1"/>
  <c r="F20" i="2"/>
  <c r="I19" i="2"/>
  <c r="H19" i="2"/>
  <c r="J19" i="2" s="1"/>
  <c r="J18" i="2"/>
  <c r="I18" i="2"/>
  <c r="H18" i="2"/>
  <c r="F18" i="2"/>
  <c r="I17" i="2"/>
  <c r="H17" i="2"/>
  <c r="F17" i="2"/>
  <c r="I16" i="2"/>
  <c r="J16" i="2" s="1"/>
  <c r="H16" i="2"/>
  <c r="F16" i="2"/>
  <c r="I15" i="2"/>
  <c r="H15" i="2"/>
  <c r="J15" i="2" s="1"/>
  <c r="J14" i="2"/>
  <c r="I14" i="2"/>
  <c r="H14" i="2"/>
  <c r="F14" i="2" s="1"/>
  <c r="I13" i="2"/>
  <c r="H13" i="2"/>
  <c r="J13" i="2" s="1"/>
  <c r="F13" i="2"/>
  <c r="I12" i="2"/>
  <c r="H12" i="2"/>
  <c r="J12" i="2" s="1"/>
  <c r="F12" i="2"/>
  <c r="I11" i="2"/>
  <c r="H11" i="2"/>
  <c r="J11" i="2" s="1"/>
  <c r="F11" i="2"/>
  <c r="I10" i="2"/>
  <c r="H10" i="2"/>
  <c r="F10" i="2" s="1"/>
  <c r="I9" i="2"/>
  <c r="H9" i="2"/>
  <c r="F9" i="2"/>
  <c r="I8" i="2"/>
  <c r="J8" i="2" s="1"/>
  <c r="H8" i="2"/>
  <c r="F8" i="2"/>
  <c r="I7" i="2"/>
  <c r="H7" i="2"/>
  <c r="J7" i="2" s="1"/>
  <c r="I6" i="2"/>
  <c r="H6" i="2"/>
  <c r="J6" i="2" s="1"/>
  <c r="F62" i="2" l="1"/>
  <c r="J62" i="2"/>
  <c r="F78" i="2"/>
  <c r="J78" i="2"/>
  <c r="F94" i="2"/>
  <c r="J94" i="2"/>
  <c r="F6" i="2"/>
  <c r="F15" i="2"/>
  <c r="J17" i="2"/>
  <c r="F22" i="2"/>
  <c r="J27" i="2"/>
  <c r="F30" i="2"/>
  <c r="F40" i="2"/>
  <c r="J40" i="2"/>
  <c r="J49" i="2"/>
  <c r="F56" i="2"/>
  <c r="J56" i="2"/>
  <c r="J65" i="2"/>
  <c r="F72" i="2"/>
  <c r="J72" i="2"/>
  <c r="F88" i="2"/>
  <c r="J88" i="2"/>
  <c r="F104" i="2"/>
  <c r="J104" i="2"/>
  <c r="F98" i="2"/>
  <c r="J98" i="2"/>
  <c r="F44" i="2"/>
  <c r="J44" i="2"/>
  <c r="F60" i="2"/>
  <c r="J60" i="2"/>
  <c r="F76" i="2"/>
  <c r="J76" i="2"/>
  <c r="F92" i="2"/>
  <c r="J92" i="2"/>
  <c r="J10" i="2"/>
  <c r="J34" i="2"/>
  <c r="J43" i="2"/>
  <c r="J59" i="2"/>
  <c r="F82" i="2"/>
  <c r="J82" i="2"/>
  <c r="F38" i="2"/>
  <c r="J38" i="2"/>
  <c r="J47" i="2"/>
  <c r="F54" i="2"/>
  <c r="J54" i="2"/>
  <c r="J63" i="2"/>
  <c r="F70" i="2"/>
  <c r="J70" i="2"/>
  <c r="F86" i="2"/>
  <c r="J86" i="2"/>
  <c r="F102" i="2"/>
  <c r="J102" i="2"/>
  <c r="F66" i="2"/>
  <c r="J66" i="2"/>
  <c r="F7" i="2"/>
  <c r="J9" i="2"/>
  <c r="F23" i="2"/>
  <c r="J35" i="2"/>
  <c r="J41" i="2"/>
  <c r="F48" i="2"/>
  <c r="J48" i="2"/>
  <c r="J57" i="2"/>
  <c r="F64" i="2"/>
  <c r="J64" i="2"/>
  <c r="F80" i="2"/>
  <c r="J80" i="2"/>
  <c r="F96" i="2"/>
  <c r="J96" i="2"/>
  <c r="F46" i="2"/>
  <c r="J46" i="2"/>
  <c r="F42" i="2"/>
  <c r="J42" i="2"/>
  <c r="F58" i="2"/>
  <c r="J58" i="2"/>
  <c r="F74" i="2"/>
  <c r="J74" i="2"/>
  <c r="F90" i="2"/>
  <c r="J90" i="2"/>
  <c r="F106" i="2"/>
  <c r="J106" i="2"/>
  <c r="F50" i="2"/>
  <c r="J50" i="2"/>
  <c r="F19" i="2"/>
  <c r="J21" i="2"/>
  <c r="J36" i="2"/>
  <c r="F52" i="2"/>
  <c r="J52" i="2"/>
  <c r="F68" i="2"/>
  <c r="J68" i="2"/>
  <c r="F84" i="2"/>
  <c r="J84" i="2"/>
  <c r="F100" i="2"/>
  <c r="J100" i="2"/>
</calcChain>
</file>

<file path=xl/sharedStrings.xml><?xml version="1.0" encoding="utf-8"?>
<sst xmlns="http://schemas.openxmlformats.org/spreadsheetml/2006/main" count="72" uniqueCount="53">
  <si>
    <t>P5.4 Hexane-Octane</t>
  </si>
  <si>
    <t>Stage</t>
  </si>
  <si>
    <t>F</t>
  </si>
  <si>
    <t>z</t>
  </si>
  <si>
    <t>L</t>
  </si>
  <si>
    <t>x</t>
  </si>
  <si>
    <t>V</t>
  </si>
  <si>
    <t>y</t>
  </si>
  <si>
    <t>T</t>
  </si>
  <si>
    <t>BP</t>
  </si>
  <si>
    <t>PS</t>
  </si>
  <si>
    <t>Hexane-Octane (1000 mm Hg)</t>
  </si>
  <si>
    <t>A</t>
  </si>
  <si>
    <t>B</t>
  </si>
  <si>
    <t>C</t>
  </si>
  <si>
    <t>P (mm Hg)</t>
  </si>
  <si>
    <t>Note: Raoult's law is not a perfect match with the Wilson equation.</t>
  </si>
  <si>
    <t>From ChemCAD</t>
  </si>
  <si>
    <t>Hexane</t>
  </si>
  <si>
    <t>But it is reasonably close. This is a nearly ideal solution.</t>
  </si>
  <si>
    <t>K-value model: Wilson</t>
  </si>
  <si>
    <t>Octane</t>
  </si>
  <si>
    <r>
      <t>T (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C)</t>
    </r>
  </si>
  <si>
    <r>
      <t>K</t>
    </r>
    <r>
      <rPr>
        <vertAlign val="subscript"/>
        <sz val="11"/>
        <color theme="1"/>
        <rFont val="Calibri"/>
        <family val="2"/>
        <scheme val="minor"/>
      </rPr>
      <t>B</t>
    </r>
  </si>
  <si>
    <r>
      <t>K</t>
    </r>
    <r>
      <rPr>
        <vertAlign val="subscript"/>
        <sz val="11"/>
        <color theme="1"/>
        <rFont val="Calibri"/>
        <family val="2"/>
        <scheme val="minor"/>
      </rPr>
      <t>T</t>
    </r>
  </si>
  <si>
    <r>
      <rPr>
        <sz val="11"/>
        <color theme="1"/>
        <rFont val="Calibri"/>
        <family val="2"/>
        <scheme val="minor"/>
      </rPr>
      <t>K</t>
    </r>
    <r>
      <rPr>
        <vertAlign val="subscript"/>
        <sz val="11"/>
        <color theme="1"/>
        <rFont val="Calibri"/>
        <family val="2"/>
        <scheme val="minor"/>
      </rPr>
      <t>H</t>
    </r>
  </si>
  <si>
    <r>
      <t>K</t>
    </r>
    <r>
      <rPr>
        <vertAlign val="subscript"/>
        <sz val="11"/>
        <color theme="1"/>
        <rFont val="Calibri"/>
        <family val="2"/>
        <scheme val="minor"/>
      </rPr>
      <t>O</t>
    </r>
  </si>
  <si>
    <t>Tot MB</t>
  </si>
  <si>
    <t>H MB</t>
  </si>
  <si>
    <t>H Eq</t>
  </si>
  <si>
    <t>O Eq</t>
  </si>
  <si>
    <t>MT</t>
  </si>
  <si>
    <t>Boilup</t>
  </si>
  <si>
    <t>Chemical</t>
  </si>
  <si>
    <t>Instructions:</t>
  </si>
  <si>
    <t xml:space="preserve">Add specifications (F, z) and process specifications (PS) and use Solver. </t>
  </si>
  <si>
    <t>Note how the McCabe-Thiele diagram showing passing and leaving stream</t>
  </si>
  <si>
    <t>compositions changes with each scenario.</t>
  </si>
  <si>
    <t>Just for fun, draw a line through (x3, x3) and (x2, y3), through (y1, y1) and (x1, y2).</t>
  </si>
  <si>
    <t>liquid). This is the feed line.</t>
  </si>
  <si>
    <t>Notice how the operating lines and feed line all intersect at the same place? Cool!</t>
  </si>
  <si>
    <t xml:space="preserve">Now, draw a line from (z2, z2) with a slope of -0.5 (feed is an equal split of vapor and </t>
  </si>
  <si>
    <t>TOL</t>
  </si>
  <si>
    <t>BOL</t>
  </si>
  <si>
    <t>Feed Line</t>
  </si>
  <si>
    <t>Draw lines extending the TOL and BOL on the MT chart until they intersect.</t>
  </si>
  <si>
    <t xml:space="preserve">These are the bottom (BOL) and top (TOL) operating lines (see MT Chart). </t>
  </si>
  <si>
    <t>Variables</t>
  </si>
  <si>
    <t>Objective Functions</t>
  </si>
  <si>
    <t>F, V, L [=] mol/s</t>
  </si>
  <si>
    <t>x,y,z [=] mol H/mol</t>
  </si>
  <si>
    <t>P [=] mm Hg</t>
  </si>
  <si>
    <r>
      <t xml:space="preserve">T [=] 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</si>
</sst>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"/>
    <numFmt numFmtId="167" formatCode="0.00000"/>
  </numFmts>
  <fonts count="3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/>
      <right/>
      <top style="thick">
        <color theme="0" tint="-0.499984740745262"/>
      </top>
      <bottom/>
      <diagonal/>
    </border>
    <border>
      <left/>
      <right/>
      <top/>
      <bottom style="thick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9" tint="-0.499984740745262"/>
      </right>
      <top/>
      <bottom/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 style="thick">
        <color theme="7" tint="-0.499984740745262"/>
      </left>
      <right/>
      <top style="thick">
        <color theme="7" tint="-0.499984740745262"/>
      </top>
      <bottom/>
      <diagonal/>
    </border>
    <border>
      <left/>
      <right/>
      <top style="thick">
        <color theme="7" tint="-0.499984740745262"/>
      </top>
      <bottom/>
      <diagonal/>
    </border>
    <border>
      <left/>
      <right style="thick">
        <color theme="7" tint="-0.499984740745262"/>
      </right>
      <top style="thick">
        <color theme="7" tint="-0.499984740745262"/>
      </top>
      <bottom/>
      <diagonal/>
    </border>
    <border>
      <left style="thick">
        <color theme="7" tint="-0.499984740745262"/>
      </left>
      <right/>
      <top/>
      <bottom/>
      <diagonal/>
    </border>
    <border>
      <left/>
      <right style="thick">
        <color theme="7" tint="-0.499984740745262"/>
      </right>
      <top/>
      <bottom/>
      <diagonal/>
    </border>
    <border>
      <left style="thick">
        <color theme="7" tint="-0.499984740745262"/>
      </left>
      <right/>
      <top/>
      <bottom style="thick">
        <color theme="7" tint="-0.499984740745262"/>
      </bottom>
      <diagonal/>
    </border>
    <border>
      <left/>
      <right/>
      <top/>
      <bottom style="thick">
        <color theme="7" tint="-0.499984740745262"/>
      </bottom>
      <diagonal/>
    </border>
    <border>
      <left/>
      <right style="thick">
        <color theme="7" tint="-0.499984740745262"/>
      </right>
      <top/>
      <bottom style="thick">
        <color theme="7" tint="-0.499984740745262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/>
    <xf numFmtId="0" fontId="0" fillId="2" borderId="0" xfId="0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9" fontId="0" fillId="2" borderId="4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11" xfId="0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0" fontId="0" fillId="3" borderId="12" xfId="0" applyFill="1" applyBorder="1" applyAlignment="1">
      <alignment horizontal="left"/>
    </xf>
    <xf numFmtId="0" fontId="0" fillId="3" borderId="13" xfId="0" applyFill="1" applyBorder="1"/>
    <xf numFmtId="0" fontId="0" fillId="3" borderId="13" xfId="0" applyFill="1" applyBorder="1" applyAlignment="1">
      <alignment horizontal="center"/>
    </xf>
    <xf numFmtId="0" fontId="0" fillId="3" borderId="14" xfId="0" applyFill="1" applyBorder="1"/>
    <xf numFmtId="0" fontId="0" fillId="3" borderId="15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1" xfId="0" applyFill="1" applyBorder="1"/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0" fillId="4" borderId="24" xfId="0" applyFill="1" applyBorder="1" applyAlignment="1">
      <alignment horizontal="center"/>
    </xf>
    <xf numFmtId="164" fontId="0" fillId="4" borderId="23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64" fontId="0" fillId="4" borderId="24" xfId="0" applyNumberFormat="1" applyFill="1" applyBorder="1" applyAlignment="1">
      <alignment horizontal="center"/>
    </xf>
    <xf numFmtId="164" fontId="0" fillId="4" borderId="25" xfId="0" applyNumberFormat="1" applyFill="1" applyBorder="1" applyAlignment="1">
      <alignment horizontal="center"/>
    </xf>
    <xf numFmtId="164" fontId="0" fillId="4" borderId="26" xfId="0" applyNumberFormat="1" applyFill="1" applyBorder="1" applyAlignment="1">
      <alignment horizontal="center"/>
    </xf>
    <xf numFmtId="0" fontId="0" fillId="4" borderId="26" xfId="0" applyFill="1" applyBorder="1"/>
    <xf numFmtId="164" fontId="0" fillId="4" borderId="27" xfId="0" applyNumberFormat="1" applyFill="1" applyBorder="1" applyAlignment="1">
      <alignment horizontal="center"/>
    </xf>
    <xf numFmtId="165" fontId="0" fillId="5" borderId="0" xfId="0" applyNumberFormat="1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165" fontId="0" fillId="5" borderId="8" xfId="0" applyNumberFormat="1" applyFill="1" applyBorder="1" applyAlignment="1">
      <alignment horizontal="center"/>
    </xf>
    <xf numFmtId="164" fontId="0" fillId="5" borderId="8" xfId="0" applyNumberFormat="1" applyFill="1" applyBorder="1" applyAlignment="1">
      <alignment horizontal="center"/>
    </xf>
    <xf numFmtId="167" fontId="0" fillId="6" borderId="0" xfId="0" applyNumberFormat="1" applyFill="1" applyBorder="1" applyAlignment="1">
      <alignment horizontal="center"/>
    </xf>
    <xf numFmtId="167" fontId="0" fillId="6" borderId="8" xfId="0" applyNumberFormat="1" applyFill="1" applyBorder="1" applyAlignment="1">
      <alignment horizontal="center"/>
    </xf>
    <xf numFmtId="0" fontId="0" fillId="5" borderId="0" xfId="0" applyFill="1" applyBorder="1"/>
    <xf numFmtId="0" fontId="0" fillId="5" borderId="0" xfId="0" applyFill="1"/>
    <xf numFmtId="0" fontId="0" fillId="6" borderId="0" xfId="0" applyFill="1" applyBorder="1"/>
    <xf numFmtId="0" fontId="0" fillId="6" borderId="0" xfId="0" applyFill="1"/>
    <xf numFmtId="0" fontId="0" fillId="2" borderId="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chartsheet" Target="chart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>
                <a:solidFill>
                  <a:schemeClr val="tx1"/>
                </a:solidFill>
              </a:rPr>
              <a:t>Hexane - Octane VLE (1000 mm Hg)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57844162098876"/>
          <c:y val="9.5861055952736501E-2"/>
          <c:w val="0.83495516989139396"/>
          <c:h val="0.75183448987455859"/>
        </c:manualLayout>
      </c:layout>
      <c:scatterChart>
        <c:scatterStyle val="smoothMarker"/>
        <c:varyColors val="0"/>
        <c:ser>
          <c:idx val="1"/>
          <c:order val="0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'[1]Benzene-Toluene'!$K$2:$K$3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'[1]Benzene-Toluene'!$L$2:$L$3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836-46B1-A556-4F5C5289BF30}"/>
            </c:ext>
          </c:extLst>
        </c:ser>
        <c:ser>
          <c:idx val="0"/>
          <c:order val="1"/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VLE!$E$6:$E$106</c:f>
              <c:numCache>
                <c:formatCode>0.0000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VLE!$F$6:$F$106</c:f>
              <c:numCache>
                <c:formatCode>0.0000</c:formatCode>
                <c:ptCount val="101"/>
                <c:pt idx="0">
                  <c:v>0</c:v>
                </c:pt>
                <c:pt idx="1">
                  <c:v>4.1190357964562489E-2</c:v>
                </c:pt>
                <c:pt idx="2">
                  <c:v>8.0340714378074676E-2</c:v>
                </c:pt>
                <c:pt idx="3">
                  <c:v>0.11757146293180651</c:v>
                </c:pt>
                <c:pt idx="4">
                  <c:v>0.15299516165043142</c:v>
                </c:pt>
                <c:pt idx="5">
                  <c:v>0.18671705678086334</c:v>
                </c:pt>
                <c:pt idx="6">
                  <c:v>0.21883557415704219</c:v>
                </c:pt>
                <c:pt idx="7">
                  <c:v>0.24944277944125764</c:v>
                </c:pt>
                <c:pt idx="8">
                  <c:v>0.27862480869787426</c:v>
                </c:pt>
                <c:pt idx="9">
                  <c:v>0.3064622707843726</c:v>
                </c:pt>
                <c:pt idx="10">
                  <c:v>0.33303062305191178</c:v>
                </c:pt>
                <c:pt idx="11">
                  <c:v>0.35840052183705462</c:v>
                </c:pt>
                <c:pt idx="12">
                  <c:v>0.3826381492014006</c:v>
                </c:pt>
                <c:pt idx="13">
                  <c:v>0.40580551733960157</c:v>
                </c:pt>
                <c:pt idx="14">
                  <c:v>0.42796075203129774</c:v>
                </c:pt>
                <c:pt idx="15">
                  <c:v>0.44915835646102081</c:v>
                </c:pt>
                <c:pt idx="16">
                  <c:v>0.46944945667410476</c:v>
                </c:pt>
                <c:pt idx="17">
                  <c:v>0.48888202987752866</c:v>
                </c:pt>
                <c:pt idx="18">
                  <c:v>0.50750111673389542</c:v>
                </c:pt>
                <c:pt idx="19">
                  <c:v>0.52534901873527828</c:v>
                </c:pt>
                <c:pt idx="20">
                  <c:v>0.54246548168252717</c:v>
                </c:pt>
                <c:pt idx="21">
                  <c:v>0.55888786623532538</c:v>
                </c:pt>
                <c:pt idx="22">
                  <c:v>0.5746513064394676</c:v>
                </c:pt>
                <c:pt idx="23">
                  <c:v>0.58978885708085027</c:v>
                </c:pt>
                <c:pt idx="24">
                  <c:v>0.60433163066083861</c:v>
                </c:pt>
                <c:pt idx="25">
                  <c:v>0.61830892473522392</c:v>
                </c:pt>
                <c:pt idx="26">
                  <c:v>0.63174834030897298</c:v>
                </c:pt>
                <c:pt idx="27">
                  <c:v>0.64467589193163499</c:v>
                </c:pt>
                <c:pt idx="28">
                  <c:v>0.65711611009340198</c:v>
                </c:pt>
                <c:pt idx="29">
                  <c:v>0.66909213647964816</c:v>
                </c:pt>
                <c:pt idx="30">
                  <c:v>0.68062581260207899</c:v>
                </c:pt>
                <c:pt idx="31">
                  <c:v>0.69173776228741679</c:v>
                </c:pt>
                <c:pt idx="32">
                  <c:v>0.7024474684697698</c:v>
                </c:pt>
                <c:pt idx="33">
                  <c:v>0.71277334470032228</c:v>
                </c:pt>
                <c:pt idx="34">
                  <c:v>0.72273280175767318</c:v>
                </c:pt>
                <c:pt idx="35">
                  <c:v>0.7323423097139381</c:v>
                </c:pt>
                <c:pt idx="36">
                  <c:v>0.74161745578551141</c:v>
                </c:pt>
                <c:pt idx="37">
                  <c:v>0.75057299827298296</c:v>
                </c:pt>
                <c:pt idx="38">
                  <c:v>0.75922291687212529</c:v>
                </c:pt>
                <c:pt idx="39">
                  <c:v>0.76758045961685195</c:v>
                </c:pt>
                <c:pt idx="40">
                  <c:v>0.77565818669562736</c:v>
                </c:pt>
                <c:pt idx="41">
                  <c:v>0.78346801136486677</c:v>
                </c:pt>
                <c:pt idx="42">
                  <c:v>0.7910212381660997</c:v>
                </c:pt>
                <c:pt idx="43">
                  <c:v>0.79832859863838512</c:v>
                </c:pt>
                <c:pt idx="44">
                  <c:v>0.80540028470310898</c:v>
                </c:pt>
                <c:pt idx="45">
                  <c:v>0.81224597988520386</c:v>
                </c:pt>
                <c:pt idx="46">
                  <c:v>0.8188748885226188</c:v>
                </c:pt>
                <c:pt idx="47">
                  <c:v>0.82529576310459063</c:v>
                </c:pt>
                <c:pt idx="48">
                  <c:v>0.83151692986895809</c:v>
                </c:pt>
                <c:pt idx="49">
                  <c:v>0.83754631277903735</c:v>
                </c:pt>
                <c:pt idx="50">
                  <c:v>0.84339145599181209</c:v>
                </c:pt>
                <c:pt idx="51">
                  <c:v>0.84905954492095737</c:v>
                </c:pt>
                <c:pt idx="52">
                  <c:v>0.85455742599059392</c:v>
                </c:pt>
                <c:pt idx="53">
                  <c:v>0.85989162516879658</c:v>
                </c:pt>
                <c:pt idx="54">
                  <c:v>0.86506836536327092</c:v>
                </c:pt>
                <c:pt idx="55">
                  <c:v>0.87009358275575699</c:v>
                </c:pt>
                <c:pt idx="56">
                  <c:v>0.8749729421461695</c:v>
                </c:pt>
                <c:pt idx="57">
                  <c:v>0.87971185137233632</c:v>
                </c:pt>
                <c:pt idx="58">
                  <c:v>0.88431547486653572</c:v>
                </c:pt>
                <c:pt idx="59">
                  <c:v>0.88878874640568761</c:v>
                </c:pt>
                <c:pt idx="60">
                  <c:v>0.89313638110794269</c:v>
                </c:pt>
                <c:pt idx="61">
                  <c:v>0.89736288672476816</c:v>
                </c:pt>
                <c:pt idx="62">
                  <c:v>0.90147257427414451</c:v>
                </c:pt>
                <c:pt idx="63">
                  <c:v>0.90546956805727463</c:v>
                </c:pt>
                <c:pt idx="64">
                  <c:v>0.90935781509830971</c:v>
                </c:pt>
                <c:pt idx="65">
                  <c:v>0.91314109404376931</c:v>
                </c:pt>
                <c:pt idx="66">
                  <c:v>0.91682302355592238</c:v>
                </c:pt>
                <c:pt idx="67">
                  <c:v>0.9204070702319076</c:v>
                </c:pt>
                <c:pt idx="68">
                  <c:v>0.92389655607830146</c:v>
                </c:pt>
                <c:pt idx="69">
                  <c:v>0.92729466556879958</c:v>
                </c:pt>
                <c:pt idx="70">
                  <c:v>0.93060445231075073</c:v>
                </c:pt>
                <c:pt idx="71">
                  <c:v>0.9338288453446556</c:v>
                </c:pt>
                <c:pt idx="72">
                  <c:v>0.93697065509897981</c:v>
                </c:pt>
                <c:pt idx="73">
                  <c:v>0.94003257902132775</c:v>
                </c:pt>
                <c:pt idx="74">
                  <c:v>0.94301720690545032</c:v>
                </c:pt>
                <c:pt idx="75">
                  <c:v>0.94592702593238154</c:v>
                </c:pt>
                <c:pt idx="76">
                  <c:v>0.9487644254427936</c:v>
                </c:pt>
                <c:pt idx="77">
                  <c:v>0.95153170145647359</c:v>
                </c:pt>
                <c:pt idx="78">
                  <c:v>0.95423106095390764</c:v>
                </c:pt>
                <c:pt idx="79">
                  <c:v>0.95686462593385824</c:v>
                </c:pt>
                <c:pt idx="80">
                  <c:v>0.95943443726004785</c:v>
                </c:pt>
                <c:pt idx="81">
                  <c:v>0.96194245830916358</c:v>
                </c:pt>
                <c:pt idx="82">
                  <c:v>0.96439057843161013</c:v>
                </c:pt>
                <c:pt idx="83">
                  <c:v>0.96678061623576383</c:v>
                </c:pt>
                <c:pt idx="84">
                  <c:v>0.96911432270576803</c:v>
                </c:pt>
                <c:pt idx="85">
                  <c:v>0.97139338416230037</c:v>
                </c:pt>
                <c:pt idx="86">
                  <c:v>0.97361942507514432</c:v>
                </c:pt>
                <c:pt idx="87">
                  <c:v>0.97579401073586158</c:v>
                </c:pt>
                <c:pt idx="88">
                  <c:v>0.97791864979835996</c:v>
                </c:pt>
                <c:pt idx="89">
                  <c:v>0.97999479669461376</c:v>
                </c:pt>
                <c:pt idx="90">
                  <c:v>0.98202385393249836</c:v>
                </c:pt>
                <c:pt idx="91">
                  <c:v>0.98400717428205742</c:v>
                </c:pt>
                <c:pt idx="92">
                  <c:v>0.9859460628563852</c:v>
                </c:pt>
                <c:pt idx="93">
                  <c:v>0.98784177909272708</c:v>
                </c:pt>
                <c:pt idx="94">
                  <c:v>0.98969553863922921</c:v>
                </c:pt>
                <c:pt idx="95">
                  <c:v>0.99150851515230165</c:v>
                </c:pt>
                <c:pt idx="96">
                  <c:v>0.99328184200943581</c:v>
                </c:pt>
                <c:pt idx="97">
                  <c:v>0.99501661394184171</c:v>
                </c:pt>
                <c:pt idx="98">
                  <c:v>0.99671388859118337</c:v>
                </c:pt>
                <c:pt idx="99">
                  <c:v>0.9983746879944756</c:v>
                </c:pt>
                <c:pt idx="100">
                  <c:v>1.0000000699743672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836-46B1-A556-4F5C5289BF30}"/>
            </c:ext>
          </c:extLst>
        </c:ser>
        <c:ser>
          <c:idx val="2"/>
          <c:order val="2"/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'3-Stage'!$O$11:$O$17</c:f>
              <c:numCache>
                <c:formatCode>0.000</c:formatCode>
                <c:ptCount val="7"/>
                <c:pt idx="0">
                  <c:v>0.85801876078295902</c:v>
                </c:pt>
                <c:pt idx="1">
                  <c:v>0.52645460612034733</c:v>
                </c:pt>
                <c:pt idx="2">
                  <c:v>0.52645460612034733</c:v>
                </c:pt>
                <c:pt idx="3">
                  <c:v>0.21973791644677079</c:v>
                </c:pt>
                <c:pt idx="4">
                  <c:v>0.21973791644677079</c:v>
                </c:pt>
                <c:pt idx="5">
                  <c:v>8.3300261258397165E-2</c:v>
                </c:pt>
                <c:pt idx="6">
                  <c:v>8.3300261258397165E-2</c:v>
                </c:pt>
              </c:numCache>
            </c:numRef>
          </c:xVal>
          <c:yVal>
            <c:numRef>
              <c:f>'3-Stage'!$P$11:$P$17</c:f>
              <c:numCache>
                <c:formatCode>0.000</c:formatCode>
                <c:ptCount val="7"/>
                <c:pt idx="0">
                  <c:v>0.85801876078295902</c:v>
                </c:pt>
                <c:pt idx="1">
                  <c:v>0.85801876078295902</c:v>
                </c:pt>
                <c:pt idx="2">
                  <c:v>0.57424629517082493</c:v>
                </c:pt>
                <c:pt idx="3">
                  <c:v>0.57424629517082493</c:v>
                </c:pt>
                <c:pt idx="4">
                  <c:v>0.287956744040958</c:v>
                </c:pt>
                <c:pt idx="5">
                  <c:v>0.287956744040958</c:v>
                </c:pt>
                <c:pt idx="6">
                  <c:v>8.3300261258397165E-2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836-46B1-A556-4F5C5289B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297904"/>
        <c:axId val="293298464"/>
      </c:scatterChart>
      <c:valAx>
        <c:axId val="293297904"/>
        <c:scaling>
          <c:orientation val="minMax"/>
          <c:max val="1"/>
        </c:scaling>
        <c:delete val="0"/>
        <c:axPos val="b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chemeClr val="tx1"/>
                    </a:solidFill>
                  </a:rPr>
                  <a:t>x (mol frac)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298464"/>
        <c:crosses val="autoZero"/>
        <c:crossBetween val="midCat"/>
        <c:majorUnit val="0.1"/>
      </c:valAx>
      <c:valAx>
        <c:axId val="293298464"/>
        <c:scaling>
          <c:orientation val="minMax"/>
          <c:max val="1"/>
        </c:scaling>
        <c:delete val="0"/>
        <c:axPos val="l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chemeClr val="tx1"/>
                    </a:solidFill>
                  </a:rPr>
                  <a:t>y (mol frac)</a:t>
                </a:r>
              </a:p>
            </c:rich>
          </c:tx>
          <c:layout>
            <c:manualLayout>
              <c:xMode val="edge"/>
              <c:yMode val="edge"/>
              <c:x val="1.4671503873045975E-2"/>
              <c:y val="0.385998101977319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297904"/>
        <c:crosses val="autoZero"/>
        <c:crossBetween val="midCat"/>
      </c:valAx>
      <c:spPr>
        <a:noFill/>
        <a:ln w="1905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>
                <a:solidFill>
                  <a:schemeClr val="tx1"/>
                </a:solidFill>
              </a:rPr>
              <a:t>Hexane - Octane VLE (1000 mm Hg)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57844162098876"/>
          <c:y val="9.5861055952736501E-2"/>
          <c:w val="0.83495516989139396"/>
          <c:h val="0.75183448987455859"/>
        </c:manualLayout>
      </c:layout>
      <c:scatterChart>
        <c:scatterStyle val="smoothMarker"/>
        <c:varyColors val="0"/>
        <c:ser>
          <c:idx val="1"/>
          <c:order val="0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'[1]Benzene-Toluene'!$K$2:$K$3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'[1]Benzene-Toluene'!$L$2:$L$3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E71-4FD2-BBDC-C0A0A3A5E288}"/>
            </c:ext>
          </c:extLst>
        </c:ser>
        <c:ser>
          <c:idx val="0"/>
          <c:order val="1"/>
          <c:tx>
            <c:v>Eq Curve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VLE!$E$6:$E$106</c:f>
              <c:numCache>
                <c:formatCode>0.0000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VLE!$F$6:$F$106</c:f>
              <c:numCache>
                <c:formatCode>0.0000</c:formatCode>
                <c:ptCount val="101"/>
                <c:pt idx="0">
                  <c:v>0</c:v>
                </c:pt>
                <c:pt idx="1">
                  <c:v>4.1190357964562489E-2</c:v>
                </c:pt>
                <c:pt idx="2">
                  <c:v>8.0340714378074676E-2</c:v>
                </c:pt>
                <c:pt idx="3">
                  <c:v>0.11757146293180651</c:v>
                </c:pt>
                <c:pt idx="4">
                  <c:v>0.15299516165043142</c:v>
                </c:pt>
                <c:pt idx="5">
                  <c:v>0.18671705678086334</c:v>
                </c:pt>
                <c:pt idx="6">
                  <c:v>0.21883557415704219</c:v>
                </c:pt>
                <c:pt idx="7">
                  <c:v>0.24944277944125764</c:v>
                </c:pt>
                <c:pt idx="8">
                  <c:v>0.27862480869787426</c:v>
                </c:pt>
                <c:pt idx="9">
                  <c:v>0.3064622707843726</c:v>
                </c:pt>
                <c:pt idx="10">
                  <c:v>0.33303062305191178</c:v>
                </c:pt>
                <c:pt idx="11">
                  <c:v>0.35840052183705462</c:v>
                </c:pt>
                <c:pt idx="12">
                  <c:v>0.3826381492014006</c:v>
                </c:pt>
                <c:pt idx="13">
                  <c:v>0.40580551733960157</c:v>
                </c:pt>
                <c:pt idx="14">
                  <c:v>0.42796075203129774</c:v>
                </c:pt>
                <c:pt idx="15">
                  <c:v>0.44915835646102081</c:v>
                </c:pt>
                <c:pt idx="16">
                  <c:v>0.46944945667410476</c:v>
                </c:pt>
                <c:pt idx="17">
                  <c:v>0.48888202987752866</c:v>
                </c:pt>
                <c:pt idx="18">
                  <c:v>0.50750111673389542</c:v>
                </c:pt>
                <c:pt idx="19">
                  <c:v>0.52534901873527828</c:v>
                </c:pt>
                <c:pt idx="20">
                  <c:v>0.54246548168252717</c:v>
                </c:pt>
                <c:pt idx="21">
                  <c:v>0.55888786623532538</c:v>
                </c:pt>
                <c:pt idx="22">
                  <c:v>0.5746513064394676</c:v>
                </c:pt>
                <c:pt idx="23">
                  <c:v>0.58978885708085027</c:v>
                </c:pt>
                <c:pt idx="24">
                  <c:v>0.60433163066083861</c:v>
                </c:pt>
                <c:pt idx="25">
                  <c:v>0.61830892473522392</c:v>
                </c:pt>
                <c:pt idx="26">
                  <c:v>0.63174834030897298</c:v>
                </c:pt>
                <c:pt idx="27">
                  <c:v>0.64467589193163499</c:v>
                </c:pt>
                <c:pt idx="28">
                  <c:v>0.65711611009340198</c:v>
                </c:pt>
                <c:pt idx="29">
                  <c:v>0.66909213647964816</c:v>
                </c:pt>
                <c:pt idx="30">
                  <c:v>0.68062581260207899</c:v>
                </c:pt>
                <c:pt idx="31">
                  <c:v>0.69173776228741679</c:v>
                </c:pt>
                <c:pt idx="32">
                  <c:v>0.7024474684697698</c:v>
                </c:pt>
                <c:pt idx="33">
                  <c:v>0.71277334470032228</c:v>
                </c:pt>
                <c:pt idx="34">
                  <c:v>0.72273280175767318</c:v>
                </c:pt>
                <c:pt idx="35">
                  <c:v>0.7323423097139381</c:v>
                </c:pt>
                <c:pt idx="36">
                  <c:v>0.74161745578551141</c:v>
                </c:pt>
                <c:pt idx="37">
                  <c:v>0.75057299827298296</c:v>
                </c:pt>
                <c:pt idx="38">
                  <c:v>0.75922291687212529</c:v>
                </c:pt>
                <c:pt idx="39">
                  <c:v>0.76758045961685195</c:v>
                </c:pt>
                <c:pt idx="40">
                  <c:v>0.77565818669562736</c:v>
                </c:pt>
                <c:pt idx="41">
                  <c:v>0.78346801136486677</c:v>
                </c:pt>
                <c:pt idx="42">
                  <c:v>0.7910212381660997</c:v>
                </c:pt>
                <c:pt idx="43">
                  <c:v>0.79832859863838512</c:v>
                </c:pt>
                <c:pt idx="44">
                  <c:v>0.80540028470310898</c:v>
                </c:pt>
                <c:pt idx="45">
                  <c:v>0.81224597988520386</c:v>
                </c:pt>
                <c:pt idx="46">
                  <c:v>0.8188748885226188</c:v>
                </c:pt>
                <c:pt idx="47">
                  <c:v>0.82529576310459063</c:v>
                </c:pt>
                <c:pt idx="48">
                  <c:v>0.83151692986895809</c:v>
                </c:pt>
                <c:pt idx="49">
                  <c:v>0.83754631277903735</c:v>
                </c:pt>
                <c:pt idx="50">
                  <c:v>0.84339145599181209</c:v>
                </c:pt>
                <c:pt idx="51">
                  <c:v>0.84905954492095737</c:v>
                </c:pt>
                <c:pt idx="52">
                  <c:v>0.85455742599059392</c:v>
                </c:pt>
                <c:pt idx="53">
                  <c:v>0.85989162516879658</c:v>
                </c:pt>
                <c:pt idx="54">
                  <c:v>0.86506836536327092</c:v>
                </c:pt>
                <c:pt idx="55">
                  <c:v>0.87009358275575699</c:v>
                </c:pt>
                <c:pt idx="56">
                  <c:v>0.8749729421461695</c:v>
                </c:pt>
                <c:pt idx="57">
                  <c:v>0.87971185137233632</c:v>
                </c:pt>
                <c:pt idx="58">
                  <c:v>0.88431547486653572</c:v>
                </c:pt>
                <c:pt idx="59">
                  <c:v>0.88878874640568761</c:v>
                </c:pt>
                <c:pt idx="60">
                  <c:v>0.89313638110794269</c:v>
                </c:pt>
                <c:pt idx="61">
                  <c:v>0.89736288672476816</c:v>
                </c:pt>
                <c:pt idx="62">
                  <c:v>0.90147257427414451</c:v>
                </c:pt>
                <c:pt idx="63">
                  <c:v>0.90546956805727463</c:v>
                </c:pt>
                <c:pt idx="64">
                  <c:v>0.90935781509830971</c:v>
                </c:pt>
                <c:pt idx="65">
                  <c:v>0.91314109404376931</c:v>
                </c:pt>
                <c:pt idx="66">
                  <c:v>0.91682302355592238</c:v>
                </c:pt>
                <c:pt idx="67">
                  <c:v>0.9204070702319076</c:v>
                </c:pt>
                <c:pt idx="68">
                  <c:v>0.92389655607830146</c:v>
                </c:pt>
                <c:pt idx="69">
                  <c:v>0.92729466556879958</c:v>
                </c:pt>
                <c:pt idx="70">
                  <c:v>0.93060445231075073</c:v>
                </c:pt>
                <c:pt idx="71">
                  <c:v>0.9338288453446556</c:v>
                </c:pt>
                <c:pt idx="72">
                  <c:v>0.93697065509897981</c:v>
                </c:pt>
                <c:pt idx="73">
                  <c:v>0.94003257902132775</c:v>
                </c:pt>
                <c:pt idx="74">
                  <c:v>0.94301720690545032</c:v>
                </c:pt>
                <c:pt idx="75">
                  <c:v>0.94592702593238154</c:v>
                </c:pt>
                <c:pt idx="76">
                  <c:v>0.9487644254427936</c:v>
                </c:pt>
                <c:pt idx="77">
                  <c:v>0.95153170145647359</c:v>
                </c:pt>
                <c:pt idx="78">
                  <c:v>0.95423106095390764</c:v>
                </c:pt>
                <c:pt idx="79">
                  <c:v>0.95686462593385824</c:v>
                </c:pt>
                <c:pt idx="80">
                  <c:v>0.95943443726004785</c:v>
                </c:pt>
                <c:pt idx="81">
                  <c:v>0.96194245830916358</c:v>
                </c:pt>
                <c:pt idx="82">
                  <c:v>0.96439057843161013</c:v>
                </c:pt>
                <c:pt idx="83">
                  <c:v>0.96678061623576383</c:v>
                </c:pt>
                <c:pt idx="84">
                  <c:v>0.96911432270576803</c:v>
                </c:pt>
                <c:pt idx="85">
                  <c:v>0.97139338416230037</c:v>
                </c:pt>
                <c:pt idx="86">
                  <c:v>0.97361942507514432</c:v>
                </c:pt>
                <c:pt idx="87">
                  <c:v>0.97579401073586158</c:v>
                </c:pt>
                <c:pt idx="88">
                  <c:v>0.97791864979835996</c:v>
                </c:pt>
                <c:pt idx="89">
                  <c:v>0.97999479669461376</c:v>
                </c:pt>
                <c:pt idx="90">
                  <c:v>0.98202385393249836</c:v>
                </c:pt>
                <c:pt idx="91">
                  <c:v>0.98400717428205742</c:v>
                </c:pt>
                <c:pt idx="92">
                  <c:v>0.9859460628563852</c:v>
                </c:pt>
                <c:pt idx="93">
                  <c:v>0.98784177909272708</c:v>
                </c:pt>
                <c:pt idx="94">
                  <c:v>0.98969553863922921</c:v>
                </c:pt>
                <c:pt idx="95">
                  <c:v>0.99150851515230165</c:v>
                </c:pt>
                <c:pt idx="96">
                  <c:v>0.99328184200943581</c:v>
                </c:pt>
                <c:pt idx="97">
                  <c:v>0.99501661394184171</c:v>
                </c:pt>
                <c:pt idx="98">
                  <c:v>0.99671388859118337</c:v>
                </c:pt>
                <c:pt idx="99">
                  <c:v>0.9983746879944756</c:v>
                </c:pt>
                <c:pt idx="100">
                  <c:v>1.0000000699743672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E71-4FD2-BBDC-C0A0A3A5E288}"/>
            </c:ext>
          </c:extLst>
        </c:ser>
        <c:ser>
          <c:idx val="2"/>
          <c:order val="2"/>
          <c:tx>
            <c:v>Stairs</c:v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'3-Stage'!$O$11:$O$17</c:f>
              <c:numCache>
                <c:formatCode>0.000</c:formatCode>
                <c:ptCount val="7"/>
                <c:pt idx="0">
                  <c:v>0.85801876078295902</c:v>
                </c:pt>
                <c:pt idx="1">
                  <c:v>0.52645460612034733</c:v>
                </c:pt>
                <c:pt idx="2">
                  <c:v>0.52645460612034733</c:v>
                </c:pt>
                <c:pt idx="3">
                  <c:v>0.21973791644677079</c:v>
                </c:pt>
                <c:pt idx="4">
                  <c:v>0.21973791644677079</c:v>
                </c:pt>
                <c:pt idx="5">
                  <c:v>8.3300261258397165E-2</c:v>
                </c:pt>
                <c:pt idx="6">
                  <c:v>8.3300261258397165E-2</c:v>
                </c:pt>
              </c:numCache>
            </c:numRef>
          </c:xVal>
          <c:yVal>
            <c:numRef>
              <c:f>'3-Stage'!$P$11:$P$17</c:f>
              <c:numCache>
                <c:formatCode>0.000</c:formatCode>
                <c:ptCount val="7"/>
                <c:pt idx="0">
                  <c:v>0.85801876078295902</c:v>
                </c:pt>
                <c:pt idx="1">
                  <c:v>0.85801876078295902</c:v>
                </c:pt>
                <c:pt idx="2">
                  <c:v>0.57424629517082493</c:v>
                </c:pt>
                <c:pt idx="3">
                  <c:v>0.57424629517082493</c:v>
                </c:pt>
                <c:pt idx="4">
                  <c:v>0.287956744040958</c:v>
                </c:pt>
                <c:pt idx="5">
                  <c:v>0.287956744040958</c:v>
                </c:pt>
                <c:pt idx="6">
                  <c:v>8.3300261258397165E-2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E71-4FD2-BBDC-C0A0A3A5E288}"/>
            </c:ext>
          </c:extLst>
        </c:ser>
        <c:ser>
          <c:idx val="3"/>
          <c:order val="3"/>
          <c:tx>
            <c:v>BOL</c:v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'3-Stage'!$L$22:$L$23</c:f>
              <c:numCache>
                <c:formatCode>0.000</c:formatCode>
                <c:ptCount val="2"/>
                <c:pt idx="0">
                  <c:v>8.3300261258397165E-2</c:v>
                </c:pt>
                <c:pt idx="1">
                  <c:v>0.21973791644677079</c:v>
                </c:pt>
              </c:numCache>
            </c:numRef>
          </c:xVal>
          <c:yVal>
            <c:numRef>
              <c:f>'3-Stage'!$M$22:$M$23</c:f>
              <c:numCache>
                <c:formatCode>0.000</c:formatCode>
                <c:ptCount val="2"/>
                <c:pt idx="0">
                  <c:v>8.3300261258397165E-2</c:v>
                </c:pt>
                <c:pt idx="1">
                  <c:v>0.287956744040958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E71-4FD2-BBDC-C0A0A3A5E288}"/>
            </c:ext>
          </c:extLst>
        </c:ser>
        <c:ser>
          <c:idx val="4"/>
          <c:order val="4"/>
          <c:tx>
            <c:v>TOL</c:v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'3-Stage'!$O$22:$O$23</c:f>
              <c:numCache>
                <c:formatCode>0.000</c:formatCode>
                <c:ptCount val="2"/>
                <c:pt idx="0">
                  <c:v>0.85801876078295902</c:v>
                </c:pt>
                <c:pt idx="1">
                  <c:v>0.52645460612034733</c:v>
                </c:pt>
              </c:numCache>
            </c:numRef>
          </c:xVal>
          <c:yVal>
            <c:numRef>
              <c:f>'3-Stage'!$P$22:$P$23</c:f>
              <c:numCache>
                <c:formatCode>0.000</c:formatCode>
                <c:ptCount val="2"/>
                <c:pt idx="0">
                  <c:v>0.85801876078295902</c:v>
                </c:pt>
                <c:pt idx="1">
                  <c:v>0.57424629517082493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E71-4FD2-BBDC-C0A0A3A5E288}"/>
            </c:ext>
          </c:extLst>
        </c:ser>
        <c:ser>
          <c:idx val="5"/>
          <c:order val="5"/>
          <c:tx>
            <c:v>Feed</c:v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'3-Stage'!$I$22:$I$23</c:f>
              <c:numCache>
                <c:formatCode>0.000</c:formatCode>
                <c:ptCount val="2"/>
                <c:pt idx="0">
                  <c:v>0.3</c:v>
                </c:pt>
                <c:pt idx="1">
                  <c:v>0</c:v>
                </c:pt>
              </c:numCache>
            </c:numRef>
          </c:xVal>
          <c:yVal>
            <c:numRef>
              <c:f>'3-Stage'!$J$22:$J$23</c:f>
              <c:numCache>
                <c:formatCode>0.000</c:formatCode>
                <c:ptCount val="2"/>
                <c:pt idx="0">
                  <c:v>0.3</c:v>
                </c:pt>
                <c:pt idx="1">
                  <c:v>0.6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E71-4FD2-BBDC-C0A0A3A5E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297904"/>
        <c:axId val="293298464"/>
      </c:scatterChart>
      <c:valAx>
        <c:axId val="293297904"/>
        <c:scaling>
          <c:orientation val="minMax"/>
          <c:max val="1"/>
        </c:scaling>
        <c:delete val="0"/>
        <c:axPos val="b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chemeClr val="tx1"/>
                    </a:solidFill>
                  </a:rPr>
                  <a:t>x (mol frac)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298464"/>
        <c:crosses val="autoZero"/>
        <c:crossBetween val="midCat"/>
        <c:majorUnit val="0.1"/>
      </c:valAx>
      <c:valAx>
        <c:axId val="293298464"/>
        <c:scaling>
          <c:orientation val="minMax"/>
          <c:max val="1"/>
        </c:scaling>
        <c:delete val="0"/>
        <c:axPos val="l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chemeClr val="tx1"/>
                    </a:solidFill>
                  </a:rPr>
                  <a:t>y (mol frac)</a:t>
                </a:r>
              </a:p>
            </c:rich>
          </c:tx>
          <c:layout>
            <c:manualLayout>
              <c:xMode val="edge"/>
              <c:yMode val="edge"/>
              <c:x val="1.4671503873045975E-2"/>
              <c:y val="0.385998101977319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297904"/>
        <c:crosses val="autoZero"/>
        <c:crossBetween val="midCat"/>
      </c:valAx>
      <c:spPr>
        <a:noFill/>
        <a:ln w="19050">
          <a:solidFill>
            <a:schemeClr val="tx1"/>
          </a:solidFill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1969734014727027"/>
          <c:y val="0.45368608667549587"/>
          <c:w val="0.12821075566241671"/>
          <c:h val="0.25598984410516851"/>
        </c:manualLayout>
      </c:layout>
      <c:overlay val="0"/>
      <c:spPr>
        <a:solidFill>
          <a:schemeClr val="bg1">
            <a:lumMod val="95000"/>
          </a:schemeClr>
        </a:solidFill>
        <a:ln w="19050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000">
                <a:solidFill>
                  <a:sysClr val="windowText" lastClr="000000"/>
                </a:solidFill>
              </a:rPr>
              <a:t>Hexane-Octane VLE (1000</a:t>
            </a:r>
            <a:r>
              <a:rPr lang="en-US" sz="2000" baseline="0">
                <a:solidFill>
                  <a:sysClr val="windowText" lastClr="000000"/>
                </a:solidFill>
              </a:rPr>
              <a:t> mm Hg</a:t>
            </a:r>
            <a:r>
              <a:rPr lang="en-US" sz="2000">
                <a:solidFill>
                  <a:sysClr val="windowText" lastClr="000000"/>
                </a:solidFill>
              </a:rPr>
              <a:t>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2"/>
          <c:order val="0"/>
          <c:tx>
            <c:v>Raoult</c:v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'[1]Hexane-Octane'!$E$6:$E$106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'[1]Hexane-Octane'!$G$6:$G$106</c:f>
              <c:numCache>
                <c:formatCode>General</c:formatCode>
                <c:ptCount val="101"/>
                <c:pt idx="0">
                  <c:v>135.84658997534925</c:v>
                </c:pt>
                <c:pt idx="1">
                  <c:v>134.62712400130553</c:v>
                </c:pt>
                <c:pt idx="2">
                  <c:v>133.43417165562377</c:v>
                </c:pt>
                <c:pt idx="3">
                  <c:v>132.26699112241749</c:v>
                </c:pt>
                <c:pt idx="4">
                  <c:v>131.12485667682637</c:v>
                </c:pt>
                <c:pt idx="5">
                  <c:v>130.00705924677632</c:v>
                </c:pt>
                <c:pt idx="6">
                  <c:v>128.91290683771319</c:v>
                </c:pt>
                <c:pt idx="7">
                  <c:v>127.84172483467063</c:v>
                </c:pt>
                <c:pt idx="8">
                  <c:v>126.79285619516251</c:v>
                </c:pt>
                <c:pt idx="9">
                  <c:v>125.76566154547599</c:v>
                </c:pt>
                <c:pt idx="10">
                  <c:v>124.75951919202065</c:v>
                </c:pt>
                <c:pt idx="11">
                  <c:v>123.77382505846393</c:v>
                </c:pt>
                <c:pt idx="12">
                  <c:v>122.80799255848416</c:v>
                </c:pt>
                <c:pt idx="13">
                  <c:v>121.86145241309777</c:v>
                </c:pt>
                <c:pt idx="14">
                  <c:v>120.93365242068629</c:v>
                </c:pt>
                <c:pt idx="15">
                  <c:v>120.02405718705583</c:v>
                </c:pt>
                <c:pt idx="16">
                  <c:v>119.13214782212306</c:v>
                </c:pt>
                <c:pt idx="17">
                  <c:v>118.25742160912706</c:v>
                </c:pt>
                <c:pt idx="18">
                  <c:v>117.39939165162752</c:v>
                </c:pt>
                <c:pt idx="19">
                  <c:v>116.55758650295516</c:v>
                </c:pt>
                <c:pt idx="20">
                  <c:v>115.73154978224184</c:v>
                </c:pt>
                <c:pt idx="21">
                  <c:v>114.92083978065878</c:v>
                </c:pt>
                <c:pt idx="22">
                  <c:v>114.12502906104449</c:v>
                </c:pt>
                <c:pt idx="23">
                  <c:v>113.34370405369357</c:v>
                </c:pt>
                <c:pt idx="24">
                  <c:v>112.57646465071286</c:v>
                </c:pt>
                <c:pt idx="25">
                  <c:v>111.82292380101714</c:v>
                </c:pt>
                <c:pt idx="26">
                  <c:v>111.08270710774374</c:v>
                </c:pt>
                <c:pt idx="27">
                  <c:v>110.35545242959874</c:v>
                </c:pt>
                <c:pt idx="28">
                  <c:v>109.64080948741201</c:v>
                </c:pt>
                <c:pt idx="29">
                  <c:v>108.93843947697019</c:v>
                </c:pt>
                <c:pt idx="30">
                  <c:v>108.24801468900976</c:v>
                </c:pt>
                <c:pt idx="31">
                  <c:v>107.56921813709138</c:v>
                </c:pt>
                <c:pt idx="32">
                  <c:v>106.90174319393016</c:v>
                </c:pt>
                <c:pt idx="33">
                  <c:v>106.24529323663369</c:v>
                </c:pt>
                <c:pt idx="34">
                  <c:v>105.59958130118692</c:v>
                </c:pt>
                <c:pt idx="35">
                  <c:v>104.9643297464294</c:v>
                </c:pt>
                <c:pt idx="36">
                  <c:v>104.33926992768527</c:v>
                </c:pt>
                <c:pt idx="37">
                  <c:v>103.72414188013734</c:v>
                </c:pt>
                <c:pt idx="38">
                  <c:v>103.11869401197298</c:v>
                </c:pt>
                <c:pt idx="39">
                  <c:v>102.52268280727736</c:v>
                </c:pt>
                <c:pt idx="40">
                  <c:v>101.93587253860586</c:v>
                </c:pt>
                <c:pt idx="41">
                  <c:v>101.35803498912918</c:v>
                </c:pt>
                <c:pt idx="42">
                  <c:v>100.7889491842129</c:v>
                </c:pt>
                <c:pt idx="43">
                  <c:v>100.2284011322685</c:v>
                </c:pt>
                <c:pt idx="44">
                  <c:v>99.676183574689247</c:v>
                </c:pt>
                <c:pt idx="45">
                  <c:v>99.132095744670394</c:v>
                </c:pt>
                <c:pt idx="46">
                  <c:v>98.595943134696839</c:v>
                </c:pt>
                <c:pt idx="47">
                  <c:v>98.067537272472322</c:v>
                </c:pt>
                <c:pt idx="48">
                  <c:v>97.546695505057173</c:v>
                </c:pt>
                <c:pt idx="49">
                  <c:v>97.033240790974915</c:v>
                </c:pt>
                <c:pt idx="50">
                  <c:v>96.527001500046026</c:v>
                </c:pt>
                <c:pt idx="51">
                  <c:v>96.027811220705701</c:v>
                </c:pt>
                <c:pt idx="52">
                  <c:v>95.535508574561234</c:v>
                </c:pt>
                <c:pt idx="53">
                  <c:v>95.04993703794797</c:v>
                </c:pt>
                <c:pt idx="54">
                  <c:v>94.570944770242775</c:v>
                </c:pt>
                <c:pt idx="55">
                  <c:v>94.098384448699079</c:v>
                </c:pt>
                <c:pt idx="56">
                  <c:v>93.632113109571037</c:v>
                </c:pt>
                <c:pt idx="57">
                  <c:v>93.171991995297901</c:v>
                </c:pt>
                <c:pt idx="58">
                  <c:v>92.717886407526208</c:v>
                </c:pt>
                <c:pt idx="59">
                  <c:v>92.269665565751779</c:v>
                </c:pt>
                <c:pt idx="60">
                  <c:v>91.827202471369787</c:v>
                </c:pt>
                <c:pt idx="61">
                  <c:v>91.39037377692685</c:v>
                </c:pt>
                <c:pt idx="62">
                  <c:v>90.959059660375019</c:v>
                </c:pt>
                <c:pt idx="63">
                  <c:v>90.533143704133977</c:v>
                </c:pt>
                <c:pt idx="64">
                  <c:v>90.112512778774388</c:v>
                </c:pt>
                <c:pt idx="65">
                  <c:v>89.697056931140196</c:v>
                </c:pt>
                <c:pt idx="66">
                  <c:v>89.286669276735893</c:v>
                </c:pt>
                <c:pt idx="67">
                  <c:v>88.881245896208867</c:v>
                </c:pt>
                <c:pt idx="68">
                  <c:v>88.480685735764467</c:v>
                </c:pt>
                <c:pt idx="69">
                  <c:v>88.084890511356676</c:v>
                </c:pt>
                <c:pt idx="70">
                  <c:v>87.693764616503685</c:v>
                </c:pt>
                <c:pt idx="71">
                  <c:v>87.307215033583006</c:v>
                </c:pt>
                <c:pt idx="72">
                  <c:v>86.925151248465255</c:v>
                </c:pt>
                <c:pt idx="73">
                  <c:v>86.547485168354555</c:v>
                </c:pt>
                <c:pt idx="74">
                  <c:v>86.174131042704502</c:v>
                </c:pt>
                <c:pt idx="75">
                  <c:v>85.805005387086354</c:v>
                </c:pt>
                <c:pt idx="76">
                  <c:v>85.440026909891614</c:v>
                </c:pt>
                <c:pt idx="77">
                  <c:v>85.079116441752518</c:v>
                </c:pt>
                <c:pt idx="78">
                  <c:v>84.722196867574141</c:v>
                </c:pt>
                <c:pt idx="79">
                  <c:v>84.369193061069623</c:v>
                </c:pt>
                <c:pt idx="80">
                  <c:v>84.020031821700385</c:v>
                </c:pt>
                <c:pt idx="81">
                  <c:v>83.674641813923571</c:v>
                </c:pt>
                <c:pt idx="82">
                  <c:v>83.332953508654583</c:v>
                </c:pt>
                <c:pt idx="83">
                  <c:v>82.994899126855586</c:v>
                </c:pt>
                <c:pt idx="84">
                  <c:v>82.660412585165247</c:v>
                </c:pt>
                <c:pt idx="85">
                  <c:v>82.329429443487982</c:v>
                </c:pt>
                <c:pt idx="86">
                  <c:v>82.001886854465525</c:v>
                </c:pt>
                <c:pt idx="87">
                  <c:v>81.677723514753978</c:v>
                </c:pt>
                <c:pt idx="88">
                  <c:v>81.356879618037581</c:v>
                </c:pt>
                <c:pt idx="89">
                  <c:v>81.039296809707253</c:v>
                </c:pt>
                <c:pt idx="90">
                  <c:v>80.72491814314138</c:v>
                </c:pt>
                <c:pt idx="91">
                  <c:v>80.41368803752313</c:v>
                </c:pt>
                <c:pt idx="92">
                  <c:v>80.105552237135853</c:v>
                </c:pt>
                <c:pt idx="93">
                  <c:v>79.800457772077138</c:v>
                </c:pt>
                <c:pt idx="94">
                  <c:v>79.49835292033805</c:v>
                </c:pt>
                <c:pt idx="95">
                  <c:v>79.199187171191966</c:v>
                </c:pt>
                <c:pt idx="96">
                  <c:v>78.902911189844801</c:v>
                </c:pt>
                <c:pt idx="97">
                  <c:v>78.609476783296117</c:v>
                </c:pt>
                <c:pt idx="98">
                  <c:v>78.318836867364411</c:v>
                </c:pt>
                <c:pt idx="99">
                  <c:v>78.03094543483769</c:v>
                </c:pt>
                <c:pt idx="100">
                  <c:v>77.745759891455378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5ED-4E8E-B7FB-57D0BD5CB28C}"/>
            </c:ext>
          </c:extLst>
        </c:ser>
        <c:ser>
          <c:idx val="3"/>
          <c:order val="1"/>
          <c:tx>
            <c:v>Raoult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'[1]Hexane-Octane'!$F$6:$F$106</c:f>
              <c:numCache>
                <c:formatCode>General</c:formatCode>
                <c:ptCount val="101"/>
                <c:pt idx="0">
                  <c:v>0</c:v>
                </c:pt>
                <c:pt idx="1">
                  <c:v>4.1190357964562489E-2</c:v>
                </c:pt>
                <c:pt idx="2">
                  <c:v>8.0340714378074676E-2</c:v>
                </c:pt>
                <c:pt idx="3">
                  <c:v>0.11757146293180651</c:v>
                </c:pt>
                <c:pt idx="4">
                  <c:v>0.15299516165043142</c:v>
                </c:pt>
                <c:pt idx="5">
                  <c:v>0.18671705678086334</c:v>
                </c:pt>
                <c:pt idx="6">
                  <c:v>0.21883557415704219</c:v>
                </c:pt>
                <c:pt idx="7">
                  <c:v>0.24944277944125764</c:v>
                </c:pt>
                <c:pt idx="8">
                  <c:v>0.27862480869787426</c:v>
                </c:pt>
                <c:pt idx="9">
                  <c:v>0.3064622707843726</c:v>
                </c:pt>
                <c:pt idx="10">
                  <c:v>0.33303062305191178</c:v>
                </c:pt>
                <c:pt idx="11">
                  <c:v>0.35840052183705462</c:v>
                </c:pt>
                <c:pt idx="12">
                  <c:v>0.3826381492014006</c:v>
                </c:pt>
                <c:pt idx="13">
                  <c:v>0.40580551733960157</c:v>
                </c:pt>
                <c:pt idx="14">
                  <c:v>0.42796075203129774</c:v>
                </c:pt>
                <c:pt idx="15">
                  <c:v>0.44915835646102081</c:v>
                </c:pt>
                <c:pt idx="16">
                  <c:v>0.46944945667410476</c:v>
                </c:pt>
                <c:pt idx="17">
                  <c:v>0.48888202987752866</c:v>
                </c:pt>
                <c:pt idx="18">
                  <c:v>0.50750111673389542</c:v>
                </c:pt>
                <c:pt idx="19">
                  <c:v>0.52534901873527828</c:v>
                </c:pt>
                <c:pt idx="20">
                  <c:v>0.54246548168252717</c:v>
                </c:pt>
                <c:pt idx="21">
                  <c:v>0.55888786623532538</c:v>
                </c:pt>
                <c:pt idx="22">
                  <c:v>0.5746513064394676</c:v>
                </c:pt>
                <c:pt idx="23">
                  <c:v>0.58978885708085027</c:v>
                </c:pt>
                <c:pt idx="24">
                  <c:v>0.60433163066083861</c:v>
                </c:pt>
                <c:pt idx="25">
                  <c:v>0.61830892473522392</c:v>
                </c:pt>
                <c:pt idx="26">
                  <c:v>0.63174834030897298</c:v>
                </c:pt>
                <c:pt idx="27">
                  <c:v>0.64467589193163499</c:v>
                </c:pt>
                <c:pt idx="28">
                  <c:v>0.65711611009340198</c:v>
                </c:pt>
                <c:pt idx="29">
                  <c:v>0.66909213647964816</c:v>
                </c:pt>
                <c:pt idx="30">
                  <c:v>0.68062581260207899</c:v>
                </c:pt>
                <c:pt idx="31">
                  <c:v>0.69173776228741679</c:v>
                </c:pt>
                <c:pt idx="32">
                  <c:v>0.7024474684697698</c:v>
                </c:pt>
                <c:pt idx="33">
                  <c:v>0.71277334470032228</c:v>
                </c:pt>
                <c:pt idx="34">
                  <c:v>0.72273280175767318</c:v>
                </c:pt>
                <c:pt idx="35">
                  <c:v>0.7323423097139381</c:v>
                </c:pt>
                <c:pt idx="36">
                  <c:v>0.74161745578551141</c:v>
                </c:pt>
                <c:pt idx="37">
                  <c:v>0.75057299827298296</c:v>
                </c:pt>
                <c:pt idx="38">
                  <c:v>0.75922291687212529</c:v>
                </c:pt>
                <c:pt idx="39">
                  <c:v>0.76758045961685195</c:v>
                </c:pt>
                <c:pt idx="40">
                  <c:v>0.77565818669562736</c:v>
                </c:pt>
                <c:pt idx="41">
                  <c:v>0.78346801136486677</c:v>
                </c:pt>
                <c:pt idx="42">
                  <c:v>0.7910212381660997</c:v>
                </c:pt>
                <c:pt idx="43">
                  <c:v>0.79832859863838512</c:v>
                </c:pt>
                <c:pt idx="44">
                  <c:v>0.80540028470310898</c:v>
                </c:pt>
                <c:pt idx="45">
                  <c:v>0.81224597988520386</c:v>
                </c:pt>
                <c:pt idx="46">
                  <c:v>0.8188748885226188</c:v>
                </c:pt>
                <c:pt idx="47">
                  <c:v>0.82529576310459063</c:v>
                </c:pt>
                <c:pt idx="48">
                  <c:v>0.83151692986895809</c:v>
                </c:pt>
                <c:pt idx="49">
                  <c:v>0.83754631277903735</c:v>
                </c:pt>
                <c:pt idx="50">
                  <c:v>0.84339145599181209</c:v>
                </c:pt>
                <c:pt idx="51">
                  <c:v>0.84905954492095737</c:v>
                </c:pt>
                <c:pt idx="52">
                  <c:v>0.85455742599059392</c:v>
                </c:pt>
                <c:pt idx="53">
                  <c:v>0.85989162516879658</c:v>
                </c:pt>
                <c:pt idx="54">
                  <c:v>0.86506836536327092</c:v>
                </c:pt>
                <c:pt idx="55">
                  <c:v>0.87009358275575699</c:v>
                </c:pt>
                <c:pt idx="56">
                  <c:v>0.8749729421461695</c:v>
                </c:pt>
                <c:pt idx="57">
                  <c:v>0.87971185137233632</c:v>
                </c:pt>
                <c:pt idx="58">
                  <c:v>0.88431547486653572</c:v>
                </c:pt>
                <c:pt idx="59">
                  <c:v>0.88878874640568761</c:v>
                </c:pt>
                <c:pt idx="60">
                  <c:v>0.89313638110794269</c:v>
                </c:pt>
                <c:pt idx="61">
                  <c:v>0.89736288672476816</c:v>
                </c:pt>
                <c:pt idx="62">
                  <c:v>0.90147257427414451</c:v>
                </c:pt>
                <c:pt idx="63">
                  <c:v>0.90546956805727463</c:v>
                </c:pt>
                <c:pt idx="64">
                  <c:v>0.90935781509830971</c:v>
                </c:pt>
                <c:pt idx="65">
                  <c:v>0.91314109404376931</c:v>
                </c:pt>
                <c:pt idx="66">
                  <c:v>0.91682302355592238</c:v>
                </c:pt>
                <c:pt idx="67">
                  <c:v>0.9204070702319076</c:v>
                </c:pt>
                <c:pt idx="68">
                  <c:v>0.92389655607830146</c:v>
                </c:pt>
                <c:pt idx="69">
                  <c:v>0.92729466556879958</c:v>
                </c:pt>
                <c:pt idx="70">
                  <c:v>0.93060445231075073</c:v>
                </c:pt>
                <c:pt idx="71">
                  <c:v>0.9338288453446556</c:v>
                </c:pt>
                <c:pt idx="72">
                  <c:v>0.93697065509897981</c:v>
                </c:pt>
                <c:pt idx="73">
                  <c:v>0.94003257902132775</c:v>
                </c:pt>
                <c:pt idx="74">
                  <c:v>0.94301720690545032</c:v>
                </c:pt>
                <c:pt idx="75">
                  <c:v>0.94592702593238154</c:v>
                </c:pt>
                <c:pt idx="76">
                  <c:v>0.9487644254427936</c:v>
                </c:pt>
                <c:pt idx="77">
                  <c:v>0.95153170145647359</c:v>
                </c:pt>
                <c:pt idx="78">
                  <c:v>0.95423106095390764</c:v>
                </c:pt>
                <c:pt idx="79">
                  <c:v>0.95686462593385824</c:v>
                </c:pt>
                <c:pt idx="80">
                  <c:v>0.95943443726004785</c:v>
                </c:pt>
                <c:pt idx="81">
                  <c:v>0.96194245830916358</c:v>
                </c:pt>
                <c:pt idx="82">
                  <c:v>0.96439057843161013</c:v>
                </c:pt>
                <c:pt idx="83">
                  <c:v>0.96678061623576383</c:v>
                </c:pt>
                <c:pt idx="84">
                  <c:v>0.96911432270576803</c:v>
                </c:pt>
                <c:pt idx="85">
                  <c:v>0.97139338416230037</c:v>
                </c:pt>
                <c:pt idx="86">
                  <c:v>0.97361942507514432</c:v>
                </c:pt>
                <c:pt idx="87">
                  <c:v>0.97579401073586158</c:v>
                </c:pt>
                <c:pt idx="88">
                  <c:v>0.97791864979835996</c:v>
                </c:pt>
                <c:pt idx="89">
                  <c:v>0.97999479669461376</c:v>
                </c:pt>
                <c:pt idx="90">
                  <c:v>0.98202385393249836</c:v>
                </c:pt>
                <c:pt idx="91">
                  <c:v>0.98400717428205742</c:v>
                </c:pt>
                <c:pt idx="92">
                  <c:v>0.9859460628563852</c:v>
                </c:pt>
                <c:pt idx="93">
                  <c:v>0.98784177909272708</c:v>
                </c:pt>
                <c:pt idx="94">
                  <c:v>0.98969553863922921</c:v>
                </c:pt>
                <c:pt idx="95">
                  <c:v>0.99150851515230165</c:v>
                </c:pt>
                <c:pt idx="96">
                  <c:v>0.99328184200943581</c:v>
                </c:pt>
                <c:pt idx="97">
                  <c:v>0.99501661394184171</c:v>
                </c:pt>
                <c:pt idx="98">
                  <c:v>0.99671388859118337</c:v>
                </c:pt>
                <c:pt idx="99">
                  <c:v>0.9983746879944756</c:v>
                </c:pt>
                <c:pt idx="100">
                  <c:v>1.0000000699743672</c:v>
                </c:pt>
              </c:numCache>
            </c:numRef>
          </c:xVal>
          <c:yVal>
            <c:numRef>
              <c:f>'[1]Hexane-Octane'!$G$6:$G$106</c:f>
              <c:numCache>
                <c:formatCode>General</c:formatCode>
                <c:ptCount val="101"/>
                <c:pt idx="0">
                  <c:v>135.84658997534925</c:v>
                </c:pt>
                <c:pt idx="1">
                  <c:v>134.62712400130553</c:v>
                </c:pt>
                <c:pt idx="2">
                  <c:v>133.43417165562377</c:v>
                </c:pt>
                <c:pt idx="3">
                  <c:v>132.26699112241749</c:v>
                </c:pt>
                <c:pt idx="4">
                  <c:v>131.12485667682637</c:v>
                </c:pt>
                <c:pt idx="5">
                  <c:v>130.00705924677632</c:v>
                </c:pt>
                <c:pt idx="6">
                  <c:v>128.91290683771319</c:v>
                </c:pt>
                <c:pt idx="7">
                  <c:v>127.84172483467063</c:v>
                </c:pt>
                <c:pt idx="8">
                  <c:v>126.79285619516251</c:v>
                </c:pt>
                <c:pt idx="9">
                  <c:v>125.76566154547599</c:v>
                </c:pt>
                <c:pt idx="10">
                  <c:v>124.75951919202065</c:v>
                </c:pt>
                <c:pt idx="11">
                  <c:v>123.77382505846393</c:v>
                </c:pt>
                <c:pt idx="12">
                  <c:v>122.80799255848416</c:v>
                </c:pt>
                <c:pt idx="13">
                  <c:v>121.86145241309777</c:v>
                </c:pt>
                <c:pt idx="14">
                  <c:v>120.93365242068629</c:v>
                </c:pt>
                <c:pt idx="15">
                  <c:v>120.02405718705583</c:v>
                </c:pt>
                <c:pt idx="16">
                  <c:v>119.13214782212306</c:v>
                </c:pt>
                <c:pt idx="17">
                  <c:v>118.25742160912706</c:v>
                </c:pt>
                <c:pt idx="18">
                  <c:v>117.39939165162752</c:v>
                </c:pt>
                <c:pt idx="19">
                  <c:v>116.55758650295516</c:v>
                </c:pt>
                <c:pt idx="20">
                  <c:v>115.73154978224184</c:v>
                </c:pt>
                <c:pt idx="21">
                  <c:v>114.92083978065878</c:v>
                </c:pt>
                <c:pt idx="22">
                  <c:v>114.12502906104449</c:v>
                </c:pt>
                <c:pt idx="23">
                  <c:v>113.34370405369357</c:v>
                </c:pt>
                <c:pt idx="24">
                  <c:v>112.57646465071286</c:v>
                </c:pt>
                <c:pt idx="25">
                  <c:v>111.82292380101714</c:v>
                </c:pt>
                <c:pt idx="26">
                  <c:v>111.08270710774374</c:v>
                </c:pt>
                <c:pt idx="27">
                  <c:v>110.35545242959874</c:v>
                </c:pt>
                <c:pt idx="28">
                  <c:v>109.64080948741201</c:v>
                </c:pt>
                <c:pt idx="29">
                  <c:v>108.93843947697019</c:v>
                </c:pt>
                <c:pt idx="30">
                  <c:v>108.24801468900976</c:v>
                </c:pt>
                <c:pt idx="31">
                  <c:v>107.56921813709138</c:v>
                </c:pt>
                <c:pt idx="32">
                  <c:v>106.90174319393016</c:v>
                </c:pt>
                <c:pt idx="33">
                  <c:v>106.24529323663369</c:v>
                </c:pt>
                <c:pt idx="34">
                  <c:v>105.59958130118692</c:v>
                </c:pt>
                <c:pt idx="35">
                  <c:v>104.9643297464294</c:v>
                </c:pt>
                <c:pt idx="36">
                  <c:v>104.33926992768527</c:v>
                </c:pt>
                <c:pt idx="37">
                  <c:v>103.72414188013734</c:v>
                </c:pt>
                <c:pt idx="38">
                  <c:v>103.11869401197298</c:v>
                </c:pt>
                <c:pt idx="39">
                  <c:v>102.52268280727736</c:v>
                </c:pt>
                <c:pt idx="40">
                  <c:v>101.93587253860586</c:v>
                </c:pt>
                <c:pt idx="41">
                  <c:v>101.35803498912918</c:v>
                </c:pt>
                <c:pt idx="42">
                  <c:v>100.7889491842129</c:v>
                </c:pt>
                <c:pt idx="43">
                  <c:v>100.2284011322685</c:v>
                </c:pt>
                <c:pt idx="44">
                  <c:v>99.676183574689247</c:v>
                </c:pt>
                <c:pt idx="45">
                  <c:v>99.132095744670394</c:v>
                </c:pt>
                <c:pt idx="46">
                  <c:v>98.595943134696839</c:v>
                </c:pt>
                <c:pt idx="47">
                  <c:v>98.067537272472322</c:v>
                </c:pt>
                <c:pt idx="48">
                  <c:v>97.546695505057173</c:v>
                </c:pt>
                <c:pt idx="49">
                  <c:v>97.033240790974915</c:v>
                </c:pt>
                <c:pt idx="50">
                  <c:v>96.527001500046026</c:v>
                </c:pt>
                <c:pt idx="51">
                  <c:v>96.027811220705701</c:v>
                </c:pt>
                <c:pt idx="52">
                  <c:v>95.535508574561234</c:v>
                </c:pt>
                <c:pt idx="53">
                  <c:v>95.04993703794797</c:v>
                </c:pt>
                <c:pt idx="54">
                  <c:v>94.570944770242775</c:v>
                </c:pt>
                <c:pt idx="55">
                  <c:v>94.098384448699079</c:v>
                </c:pt>
                <c:pt idx="56">
                  <c:v>93.632113109571037</c:v>
                </c:pt>
                <c:pt idx="57">
                  <c:v>93.171991995297901</c:v>
                </c:pt>
                <c:pt idx="58">
                  <c:v>92.717886407526208</c:v>
                </c:pt>
                <c:pt idx="59">
                  <c:v>92.269665565751779</c:v>
                </c:pt>
                <c:pt idx="60">
                  <c:v>91.827202471369787</c:v>
                </c:pt>
                <c:pt idx="61">
                  <c:v>91.39037377692685</c:v>
                </c:pt>
                <c:pt idx="62">
                  <c:v>90.959059660375019</c:v>
                </c:pt>
                <c:pt idx="63">
                  <c:v>90.533143704133977</c:v>
                </c:pt>
                <c:pt idx="64">
                  <c:v>90.112512778774388</c:v>
                </c:pt>
                <c:pt idx="65">
                  <c:v>89.697056931140196</c:v>
                </c:pt>
                <c:pt idx="66">
                  <c:v>89.286669276735893</c:v>
                </c:pt>
                <c:pt idx="67">
                  <c:v>88.881245896208867</c:v>
                </c:pt>
                <c:pt idx="68">
                  <c:v>88.480685735764467</c:v>
                </c:pt>
                <c:pt idx="69">
                  <c:v>88.084890511356676</c:v>
                </c:pt>
                <c:pt idx="70">
                  <c:v>87.693764616503685</c:v>
                </c:pt>
                <c:pt idx="71">
                  <c:v>87.307215033583006</c:v>
                </c:pt>
                <c:pt idx="72">
                  <c:v>86.925151248465255</c:v>
                </c:pt>
                <c:pt idx="73">
                  <c:v>86.547485168354555</c:v>
                </c:pt>
                <c:pt idx="74">
                  <c:v>86.174131042704502</c:v>
                </c:pt>
                <c:pt idx="75">
                  <c:v>85.805005387086354</c:v>
                </c:pt>
                <c:pt idx="76">
                  <c:v>85.440026909891614</c:v>
                </c:pt>
                <c:pt idx="77">
                  <c:v>85.079116441752518</c:v>
                </c:pt>
                <c:pt idx="78">
                  <c:v>84.722196867574141</c:v>
                </c:pt>
                <c:pt idx="79">
                  <c:v>84.369193061069623</c:v>
                </c:pt>
                <c:pt idx="80">
                  <c:v>84.020031821700385</c:v>
                </c:pt>
                <c:pt idx="81">
                  <c:v>83.674641813923571</c:v>
                </c:pt>
                <c:pt idx="82">
                  <c:v>83.332953508654583</c:v>
                </c:pt>
                <c:pt idx="83">
                  <c:v>82.994899126855586</c:v>
                </c:pt>
                <c:pt idx="84">
                  <c:v>82.660412585165247</c:v>
                </c:pt>
                <c:pt idx="85">
                  <c:v>82.329429443487982</c:v>
                </c:pt>
                <c:pt idx="86">
                  <c:v>82.001886854465525</c:v>
                </c:pt>
                <c:pt idx="87">
                  <c:v>81.677723514753978</c:v>
                </c:pt>
                <c:pt idx="88">
                  <c:v>81.356879618037581</c:v>
                </c:pt>
                <c:pt idx="89">
                  <c:v>81.039296809707253</c:v>
                </c:pt>
                <c:pt idx="90">
                  <c:v>80.72491814314138</c:v>
                </c:pt>
                <c:pt idx="91">
                  <c:v>80.41368803752313</c:v>
                </c:pt>
                <c:pt idx="92">
                  <c:v>80.105552237135853</c:v>
                </c:pt>
                <c:pt idx="93">
                  <c:v>79.800457772077138</c:v>
                </c:pt>
                <c:pt idx="94">
                  <c:v>79.49835292033805</c:v>
                </c:pt>
                <c:pt idx="95">
                  <c:v>79.199187171191966</c:v>
                </c:pt>
                <c:pt idx="96">
                  <c:v>78.902911189844801</c:v>
                </c:pt>
                <c:pt idx="97">
                  <c:v>78.609476783296117</c:v>
                </c:pt>
                <c:pt idx="98">
                  <c:v>78.318836867364411</c:v>
                </c:pt>
                <c:pt idx="99">
                  <c:v>78.03094543483769</c:v>
                </c:pt>
                <c:pt idx="100">
                  <c:v>77.745759891455378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5ED-4E8E-B7FB-57D0BD5CB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301264"/>
        <c:axId val="293301824"/>
      </c:scatterChart>
      <c:valAx>
        <c:axId val="293301264"/>
        <c:scaling>
          <c:orientation val="minMax"/>
          <c:max val="1"/>
        </c:scaling>
        <c:delete val="0"/>
        <c:axPos val="b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chemeClr val="tx1"/>
                    </a:solidFill>
                  </a:rPr>
                  <a:t>x (mol frac)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301824"/>
        <c:crosses val="autoZero"/>
        <c:crossBetween val="midCat"/>
        <c:majorUnit val="0.1"/>
      </c:valAx>
      <c:valAx>
        <c:axId val="293301824"/>
        <c:scaling>
          <c:orientation val="minMax"/>
          <c:max val="140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ysClr val="windowText" lastClr="000000"/>
                    </a:solidFill>
                  </a:rPr>
                  <a:t>T (</a:t>
                </a:r>
                <a:r>
                  <a:rPr lang="en-US" sz="1800" baseline="30000">
                    <a:solidFill>
                      <a:sysClr val="windowText" lastClr="000000"/>
                    </a:solidFill>
                  </a:rPr>
                  <a:t>o</a:t>
                </a:r>
                <a:r>
                  <a:rPr lang="en-US" sz="1800">
                    <a:solidFill>
                      <a:sysClr val="windowText" lastClr="000000"/>
                    </a:solidFill>
                  </a:rPr>
                  <a:t>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301264"/>
        <c:crosses val="autoZero"/>
        <c:crossBetween val="midCat"/>
        <c:majorUnit val="10"/>
      </c:valAx>
      <c:spPr>
        <a:noFill/>
        <a:ln w="1905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C632D68-CCF5-43F7-9337-B82608468272}">
  <sheetPr/>
  <sheetViews>
    <sheetView zoomScale="92" workbookViewId="0" zoomToFit="1"/>
  </sheetViews>
  <pageMargins left="0.7" right="0.7" top="0.75" bottom="0.75" header="0.3" footer="0.3"/>
  <pageSetup orientation="landscape" horizontalDpi="360" verticalDpi="36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5210653-40FC-4CBE-9D7B-6211D012C5F9}">
  <sheetPr/>
  <sheetViews>
    <sheetView zoomScale="92" workbookViewId="0" zoomToFit="1"/>
  </sheetViews>
  <pageMargins left="0.7" right="0.7" top="0.75" bottom="0.75" header="0.3" footer="0.3"/>
  <pageSetup orientation="landscape" horizontalDpi="360" verticalDpi="36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F7821AB-4A56-4618-A969-187E6BDDEB4D}">
  <sheetPr/>
  <sheetViews>
    <sheetView zoomScale="9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856" cy="6284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98A8079-92B0-47F0-90B8-D7EA6D56851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856" cy="6284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B104D8-69AA-4F7D-9C59-DA3A2A3D310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0856" cy="6284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DFC4E5-B531-43CA-B83D-23FD6995CE4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Benzene-Toluene"/>
      <sheetName val="BT xy"/>
      <sheetName val="BT Txy"/>
      <sheetName val="Ethanol-Water"/>
      <sheetName val="EW xy"/>
      <sheetName val="EW Txy"/>
      <sheetName val="Isopropanol-Water"/>
      <sheetName val="IW xy"/>
      <sheetName val="IW Txy"/>
      <sheetName val="Hexane-Octane"/>
      <sheetName val="HO xy"/>
      <sheetName val="HO Txy"/>
      <sheetName val="Ethylbenzene-Styrene"/>
      <sheetName val="ES xy"/>
      <sheetName val="ES Txy"/>
      <sheetName val="Methanol-Water"/>
      <sheetName val="MW xy"/>
      <sheetName val="MW Txy"/>
      <sheetName val="Hexane-Heptane"/>
      <sheetName val="HH xy"/>
      <sheetName val="HH Txy"/>
      <sheetName val="Benzene-Chlorobenzene"/>
      <sheetName val="BC xy"/>
      <sheetName val="Acetone-Isopropanol"/>
      <sheetName val="AI xy"/>
      <sheetName val="AI Txy"/>
      <sheetName val="butane-hexane"/>
      <sheetName val="BH xy"/>
    </sheetNames>
    <sheetDataSet>
      <sheetData sheetId="0"/>
      <sheetData sheetId="1">
        <row r="2">
          <cell r="K2">
            <v>0</v>
          </cell>
          <cell r="L2">
            <v>0</v>
          </cell>
        </row>
        <row r="3">
          <cell r="K3">
            <v>1</v>
          </cell>
          <cell r="L3">
            <v>1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>
        <row r="6">
          <cell r="E6">
            <v>0</v>
          </cell>
          <cell r="F6">
            <v>0</v>
          </cell>
          <cell r="G6">
            <v>135.84658997534925</v>
          </cell>
        </row>
        <row r="7">
          <cell r="E7">
            <v>0.01</v>
          </cell>
          <cell r="F7">
            <v>4.1190357964562489E-2</v>
          </cell>
          <cell r="G7">
            <v>134.62712400130553</v>
          </cell>
        </row>
        <row r="8">
          <cell r="E8">
            <v>0.02</v>
          </cell>
          <cell r="F8">
            <v>8.0340714378074676E-2</v>
          </cell>
          <cell r="G8">
            <v>133.43417165562377</v>
          </cell>
        </row>
        <row r="9">
          <cell r="E9">
            <v>0.03</v>
          </cell>
          <cell r="F9">
            <v>0.11757146293180651</v>
          </cell>
          <cell r="G9">
            <v>132.26699112241749</v>
          </cell>
        </row>
        <row r="10">
          <cell r="E10">
            <v>0.04</v>
          </cell>
          <cell r="F10">
            <v>0.15299516165043142</v>
          </cell>
          <cell r="G10">
            <v>131.12485667682637</v>
          </cell>
        </row>
        <row r="11">
          <cell r="E11">
            <v>0.05</v>
          </cell>
          <cell r="F11">
            <v>0.18671705678086334</v>
          </cell>
          <cell r="G11">
            <v>130.00705924677632</v>
          </cell>
        </row>
        <row r="12">
          <cell r="E12">
            <v>0.06</v>
          </cell>
          <cell r="F12">
            <v>0.21883557415704219</v>
          </cell>
          <cell r="G12">
            <v>128.91290683771319</v>
          </cell>
        </row>
        <row r="13">
          <cell r="E13">
            <v>7.0000000000000007E-2</v>
          </cell>
          <cell r="F13">
            <v>0.24944277944125764</v>
          </cell>
          <cell r="G13">
            <v>127.84172483467063</v>
          </cell>
        </row>
        <row r="14">
          <cell r="E14">
            <v>0.08</v>
          </cell>
          <cell r="F14">
            <v>0.27862480869787426</v>
          </cell>
          <cell r="G14">
            <v>126.79285619516251</v>
          </cell>
        </row>
        <row r="15">
          <cell r="E15">
            <v>0.09</v>
          </cell>
          <cell r="F15">
            <v>0.3064622707843726</v>
          </cell>
          <cell r="G15">
            <v>125.76566154547599</v>
          </cell>
        </row>
        <row r="16">
          <cell r="E16">
            <v>0.1</v>
          </cell>
          <cell r="F16">
            <v>0.33303062305191178</v>
          </cell>
          <cell r="G16">
            <v>124.75951919202065</v>
          </cell>
        </row>
        <row r="17">
          <cell r="E17">
            <v>0.11</v>
          </cell>
          <cell r="F17">
            <v>0.35840052183705462</v>
          </cell>
          <cell r="G17">
            <v>123.77382505846393</v>
          </cell>
        </row>
        <row r="18">
          <cell r="E18">
            <v>0.12</v>
          </cell>
          <cell r="F18">
            <v>0.3826381492014006</v>
          </cell>
          <cell r="G18">
            <v>122.80799255848416</v>
          </cell>
        </row>
        <row r="19">
          <cell r="E19">
            <v>0.13</v>
          </cell>
          <cell r="F19">
            <v>0.40580551733960157</v>
          </cell>
          <cell r="G19">
            <v>121.86145241309777</v>
          </cell>
        </row>
        <row r="20">
          <cell r="E20">
            <v>0.14000000000000001</v>
          </cell>
          <cell r="F20">
            <v>0.42796075203129774</v>
          </cell>
          <cell r="G20">
            <v>120.93365242068629</v>
          </cell>
        </row>
        <row r="21">
          <cell r="E21">
            <v>0.15</v>
          </cell>
          <cell r="F21">
            <v>0.44915835646102081</v>
          </cell>
          <cell r="G21">
            <v>120.02405718705583</v>
          </cell>
        </row>
        <row r="22">
          <cell r="E22">
            <v>0.16</v>
          </cell>
          <cell r="F22">
            <v>0.46944945667410476</v>
          </cell>
          <cell r="G22">
            <v>119.13214782212306</v>
          </cell>
        </row>
        <row r="23">
          <cell r="E23">
            <v>0.17</v>
          </cell>
          <cell r="F23">
            <v>0.48888202987752866</v>
          </cell>
          <cell r="G23">
            <v>118.25742160912706</v>
          </cell>
        </row>
        <row r="24">
          <cell r="E24">
            <v>0.18</v>
          </cell>
          <cell r="F24">
            <v>0.50750111673389542</v>
          </cell>
          <cell r="G24">
            <v>117.39939165162752</v>
          </cell>
        </row>
        <row r="25">
          <cell r="E25">
            <v>0.19</v>
          </cell>
          <cell r="F25">
            <v>0.52534901873527828</v>
          </cell>
          <cell r="G25">
            <v>116.55758650295516</v>
          </cell>
        </row>
        <row r="26">
          <cell r="E26">
            <v>0.2</v>
          </cell>
          <cell r="F26">
            <v>0.54246548168252717</v>
          </cell>
          <cell r="G26">
            <v>115.73154978224184</v>
          </cell>
        </row>
        <row r="27">
          <cell r="E27">
            <v>0.21</v>
          </cell>
          <cell r="F27">
            <v>0.55888786623532538</v>
          </cell>
          <cell r="G27">
            <v>114.92083978065878</v>
          </cell>
        </row>
        <row r="28">
          <cell r="E28">
            <v>0.22</v>
          </cell>
          <cell r="F28">
            <v>0.5746513064394676</v>
          </cell>
          <cell r="G28">
            <v>114.12502906104449</v>
          </cell>
        </row>
        <row r="29">
          <cell r="E29">
            <v>0.23</v>
          </cell>
          <cell r="F29">
            <v>0.58978885708085027</v>
          </cell>
          <cell r="G29">
            <v>113.34370405369357</v>
          </cell>
        </row>
        <row r="30">
          <cell r="E30">
            <v>0.24</v>
          </cell>
          <cell r="F30">
            <v>0.60433163066083861</v>
          </cell>
          <cell r="G30">
            <v>112.57646465071286</v>
          </cell>
        </row>
        <row r="31">
          <cell r="E31">
            <v>0.25</v>
          </cell>
          <cell r="F31">
            <v>0.61830892473522392</v>
          </cell>
          <cell r="G31">
            <v>111.82292380101714</v>
          </cell>
        </row>
        <row r="32">
          <cell r="E32">
            <v>0.26</v>
          </cell>
          <cell r="F32">
            <v>0.63174834030897298</v>
          </cell>
          <cell r="G32">
            <v>111.08270710774374</v>
          </cell>
        </row>
        <row r="33">
          <cell r="E33">
            <v>0.27</v>
          </cell>
          <cell r="F33">
            <v>0.64467589193163499</v>
          </cell>
          <cell r="G33">
            <v>110.35545242959874</v>
          </cell>
        </row>
        <row r="34">
          <cell r="E34">
            <v>0.28000000000000003</v>
          </cell>
          <cell r="F34">
            <v>0.65711611009340198</v>
          </cell>
          <cell r="G34">
            <v>109.64080948741201</v>
          </cell>
        </row>
        <row r="35">
          <cell r="E35">
            <v>0.28999999999999998</v>
          </cell>
          <cell r="F35">
            <v>0.66909213647964816</v>
          </cell>
          <cell r="G35">
            <v>108.93843947697019</v>
          </cell>
        </row>
        <row r="36">
          <cell r="E36">
            <v>0.3</v>
          </cell>
          <cell r="F36">
            <v>0.68062581260207899</v>
          </cell>
          <cell r="G36">
            <v>108.24801468900976</v>
          </cell>
        </row>
        <row r="37">
          <cell r="E37">
            <v>0.31</v>
          </cell>
          <cell r="F37">
            <v>0.69173776228741679</v>
          </cell>
          <cell r="G37">
            <v>107.56921813709138</v>
          </cell>
        </row>
        <row r="38">
          <cell r="E38">
            <v>0.32</v>
          </cell>
          <cell r="F38">
            <v>0.7024474684697698</v>
          </cell>
          <cell r="G38">
            <v>106.90174319393016</v>
          </cell>
        </row>
        <row r="39">
          <cell r="E39">
            <v>0.33</v>
          </cell>
          <cell r="F39">
            <v>0.71277334470032228</v>
          </cell>
          <cell r="G39">
            <v>106.24529323663369</v>
          </cell>
        </row>
        <row r="40">
          <cell r="E40">
            <v>0.34</v>
          </cell>
          <cell r="F40">
            <v>0.72273280175767318</v>
          </cell>
          <cell r="G40">
            <v>105.59958130118692</v>
          </cell>
        </row>
        <row r="41">
          <cell r="E41">
            <v>0.35</v>
          </cell>
          <cell r="F41">
            <v>0.7323423097139381</v>
          </cell>
          <cell r="G41">
            <v>104.9643297464294</v>
          </cell>
        </row>
        <row r="42">
          <cell r="E42">
            <v>0.36</v>
          </cell>
          <cell r="F42">
            <v>0.74161745578551141</v>
          </cell>
          <cell r="G42">
            <v>104.33926992768527</v>
          </cell>
        </row>
        <row r="43">
          <cell r="E43">
            <v>0.37</v>
          </cell>
          <cell r="F43">
            <v>0.75057299827298296</v>
          </cell>
          <cell r="G43">
            <v>103.72414188013734</v>
          </cell>
        </row>
        <row r="44">
          <cell r="E44">
            <v>0.38</v>
          </cell>
          <cell r="F44">
            <v>0.75922291687212529</v>
          </cell>
          <cell r="G44">
            <v>103.11869401197298</v>
          </cell>
        </row>
        <row r="45">
          <cell r="E45">
            <v>0.39</v>
          </cell>
          <cell r="F45">
            <v>0.76758045961685195</v>
          </cell>
          <cell r="G45">
            <v>102.52268280727736</v>
          </cell>
        </row>
        <row r="46">
          <cell r="E46">
            <v>0.4</v>
          </cell>
          <cell r="F46">
            <v>0.77565818669562736</v>
          </cell>
          <cell r="G46">
            <v>101.93587253860586</v>
          </cell>
        </row>
        <row r="47">
          <cell r="E47">
            <v>0.41</v>
          </cell>
          <cell r="F47">
            <v>0.78346801136486677</v>
          </cell>
          <cell r="G47">
            <v>101.35803498912918</v>
          </cell>
        </row>
        <row r="48">
          <cell r="E48">
            <v>0.42</v>
          </cell>
          <cell r="F48">
            <v>0.7910212381660997</v>
          </cell>
          <cell r="G48">
            <v>100.7889491842129</v>
          </cell>
        </row>
        <row r="49">
          <cell r="E49">
            <v>0.43</v>
          </cell>
          <cell r="F49">
            <v>0.79832859863838512</v>
          </cell>
          <cell r="G49">
            <v>100.2284011322685</v>
          </cell>
        </row>
        <row r="50">
          <cell r="E50">
            <v>0.44</v>
          </cell>
          <cell r="F50">
            <v>0.80540028470310898</v>
          </cell>
          <cell r="G50">
            <v>99.676183574689247</v>
          </cell>
        </row>
        <row r="51">
          <cell r="E51">
            <v>0.45</v>
          </cell>
          <cell r="F51">
            <v>0.81224597988520386</v>
          </cell>
          <cell r="G51">
            <v>99.132095744670394</v>
          </cell>
        </row>
        <row r="52">
          <cell r="E52">
            <v>0.46</v>
          </cell>
          <cell r="F52">
            <v>0.8188748885226188</v>
          </cell>
          <cell r="G52">
            <v>98.595943134696839</v>
          </cell>
        </row>
        <row r="53">
          <cell r="E53">
            <v>0.47</v>
          </cell>
          <cell r="F53">
            <v>0.82529576310459063</v>
          </cell>
          <cell r="G53">
            <v>98.067537272472322</v>
          </cell>
        </row>
        <row r="54">
          <cell r="E54">
            <v>0.48</v>
          </cell>
          <cell r="F54">
            <v>0.83151692986895809</v>
          </cell>
          <cell r="G54">
            <v>97.546695505057173</v>
          </cell>
        </row>
        <row r="55">
          <cell r="E55">
            <v>0.49</v>
          </cell>
          <cell r="F55">
            <v>0.83754631277903735</v>
          </cell>
          <cell r="G55">
            <v>97.033240790974915</v>
          </cell>
        </row>
        <row r="56">
          <cell r="E56">
            <v>0.5</v>
          </cell>
          <cell r="F56">
            <v>0.84339145599181209</v>
          </cell>
          <cell r="G56">
            <v>96.527001500046026</v>
          </cell>
        </row>
        <row r="57">
          <cell r="E57">
            <v>0.51</v>
          </cell>
          <cell r="F57">
            <v>0.84905954492095737</v>
          </cell>
          <cell r="G57">
            <v>96.027811220705701</v>
          </cell>
        </row>
        <row r="58">
          <cell r="E58">
            <v>0.52</v>
          </cell>
          <cell r="F58">
            <v>0.85455742599059392</v>
          </cell>
          <cell r="G58">
            <v>95.535508574561234</v>
          </cell>
        </row>
        <row r="59">
          <cell r="E59">
            <v>0.53</v>
          </cell>
          <cell r="F59">
            <v>0.85989162516879658</v>
          </cell>
          <cell r="G59">
            <v>95.04993703794797</v>
          </cell>
        </row>
        <row r="60">
          <cell r="E60">
            <v>0.54</v>
          </cell>
          <cell r="F60">
            <v>0.86506836536327092</v>
          </cell>
          <cell r="G60">
            <v>94.570944770242775</v>
          </cell>
        </row>
        <row r="61">
          <cell r="E61">
            <v>0.55000000000000004</v>
          </cell>
          <cell r="F61">
            <v>0.87009358275575699</v>
          </cell>
          <cell r="G61">
            <v>94.098384448699079</v>
          </cell>
        </row>
        <row r="62">
          <cell r="E62">
            <v>0.56000000000000005</v>
          </cell>
          <cell r="F62">
            <v>0.8749729421461695</v>
          </cell>
          <cell r="G62">
            <v>93.632113109571037</v>
          </cell>
        </row>
        <row r="63">
          <cell r="E63">
            <v>0.56999999999999995</v>
          </cell>
          <cell r="F63">
            <v>0.87971185137233632</v>
          </cell>
          <cell r="G63">
            <v>93.171991995297901</v>
          </cell>
        </row>
        <row r="64">
          <cell r="E64">
            <v>0.57999999999999996</v>
          </cell>
          <cell r="F64">
            <v>0.88431547486653572</v>
          </cell>
          <cell r="G64">
            <v>92.717886407526208</v>
          </cell>
        </row>
        <row r="65">
          <cell r="E65">
            <v>0.59</v>
          </cell>
          <cell r="F65">
            <v>0.88878874640568761</v>
          </cell>
          <cell r="G65">
            <v>92.269665565751779</v>
          </cell>
        </row>
        <row r="66">
          <cell r="E66">
            <v>0.6</v>
          </cell>
          <cell r="F66">
            <v>0.89313638110794269</v>
          </cell>
          <cell r="G66">
            <v>91.827202471369787</v>
          </cell>
        </row>
        <row r="67">
          <cell r="E67">
            <v>0.61</v>
          </cell>
          <cell r="F67">
            <v>0.89736288672476816</v>
          </cell>
          <cell r="G67">
            <v>91.39037377692685</v>
          </cell>
        </row>
        <row r="68">
          <cell r="E68">
            <v>0.62</v>
          </cell>
          <cell r="F68">
            <v>0.90147257427414451</v>
          </cell>
          <cell r="G68">
            <v>90.959059660375019</v>
          </cell>
        </row>
        <row r="69">
          <cell r="E69">
            <v>0.63</v>
          </cell>
          <cell r="F69">
            <v>0.90546956805727463</v>
          </cell>
          <cell r="G69">
            <v>90.533143704133977</v>
          </cell>
        </row>
        <row r="70">
          <cell r="E70">
            <v>0.64</v>
          </cell>
          <cell r="F70">
            <v>0.90935781509830971</v>
          </cell>
          <cell r="G70">
            <v>90.112512778774388</v>
          </cell>
        </row>
        <row r="71">
          <cell r="E71">
            <v>0.65</v>
          </cell>
          <cell r="F71">
            <v>0.91314109404376931</v>
          </cell>
          <cell r="G71">
            <v>89.697056931140196</v>
          </cell>
        </row>
        <row r="72">
          <cell r="E72">
            <v>0.66</v>
          </cell>
          <cell r="F72">
            <v>0.91682302355592238</v>
          </cell>
          <cell r="G72">
            <v>89.286669276735893</v>
          </cell>
        </row>
        <row r="73">
          <cell r="E73">
            <v>0.67</v>
          </cell>
          <cell r="F73">
            <v>0.9204070702319076</v>
          </cell>
          <cell r="G73">
            <v>88.881245896208867</v>
          </cell>
        </row>
        <row r="74">
          <cell r="E74">
            <v>0.68</v>
          </cell>
          <cell r="F74">
            <v>0.92389655607830146</v>
          </cell>
          <cell r="G74">
            <v>88.480685735764467</v>
          </cell>
        </row>
        <row r="75">
          <cell r="E75">
            <v>0.69</v>
          </cell>
          <cell r="F75">
            <v>0.92729466556879958</v>
          </cell>
          <cell r="G75">
            <v>88.084890511356676</v>
          </cell>
        </row>
        <row r="76">
          <cell r="E76">
            <v>0.7</v>
          </cell>
          <cell r="F76">
            <v>0.93060445231075073</v>
          </cell>
          <cell r="G76">
            <v>87.693764616503685</v>
          </cell>
        </row>
        <row r="77">
          <cell r="E77">
            <v>0.71</v>
          </cell>
          <cell r="F77">
            <v>0.9338288453446556</v>
          </cell>
          <cell r="G77">
            <v>87.307215033583006</v>
          </cell>
        </row>
        <row r="78">
          <cell r="E78">
            <v>0.72</v>
          </cell>
          <cell r="F78">
            <v>0.93697065509897981</v>
          </cell>
          <cell r="G78">
            <v>86.925151248465255</v>
          </cell>
        </row>
        <row r="79">
          <cell r="E79">
            <v>0.73</v>
          </cell>
          <cell r="F79">
            <v>0.94003257902132775</v>
          </cell>
          <cell r="G79">
            <v>86.547485168354555</v>
          </cell>
        </row>
        <row r="80">
          <cell r="E80">
            <v>0.74</v>
          </cell>
          <cell r="F80">
            <v>0.94301720690545032</v>
          </cell>
          <cell r="G80">
            <v>86.174131042704502</v>
          </cell>
        </row>
        <row r="81">
          <cell r="E81">
            <v>0.75</v>
          </cell>
          <cell r="F81">
            <v>0.94592702593238154</v>
          </cell>
          <cell r="G81">
            <v>85.805005387086354</v>
          </cell>
        </row>
        <row r="82">
          <cell r="E82">
            <v>0.76</v>
          </cell>
          <cell r="F82">
            <v>0.9487644254427936</v>
          </cell>
          <cell r="G82">
            <v>85.440026909891614</v>
          </cell>
        </row>
        <row r="83">
          <cell r="E83">
            <v>0.77</v>
          </cell>
          <cell r="F83">
            <v>0.95153170145647359</v>
          </cell>
          <cell r="G83">
            <v>85.079116441752518</v>
          </cell>
        </row>
        <row r="84">
          <cell r="E84">
            <v>0.78</v>
          </cell>
          <cell r="F84">
            <v>0.95423106095390764</v>
          </cell>
          <cell r="G84">
            <v>84.722196867574141</v>
          </cell>
        </row>
        <row r="85">
          <cell r="E85">
            <v>0.79</v>
          </cell>
          <cell r="F85">
            <v>0.95686462593385824</v>
          </cell>
          <cell r="G85">
            <v>84.369193061069623</v>
          </cell>
        </row>
        <row r="86">
          <cell r="E86">
            <v>0.8</v>
          </cell>
          <cell r="F86">
            <v>0.95943443726004785</v>
          </cell>
          <cell r="G86">
            <v>84.020031821700385</v>
          </cell>
        </row>
        <row r="87">
          <cell r="E87">
            <v>0.81</v>
          </cell>
          <cell r="F87">
            <v>0.96194245830916358</v>
          </cell>
          <cell r="G87">
            <v>83.674641813923571</v>
          </cell>
        </row>
        <row r="88">
          <cell r="E88">
            <v>0.82</v>
          </cell>
          <cell r="F88">
            <v>0.96439057843161013</v>
          </cell>
          <cell r="G88">
            <v>83.332953508654583</v>
          </cell>
        </row>
        <row r="89">
          <cell r="E89">
            <v>0.83</v>
          </cell>
          <cell r="F89">
            <v>0.96678061623576383</v>
          </cell>
          <cell r="G89">
            <v>82.994899126855586</v>
          </cell>
        </row>
        <row r="90">
          <cell r="E90">
            <v>0.84</v>
          </cell>
          <cell r="F90">
            <v>0.96911432270576803</v>
          </cell>
          <cell r="G90">
            <v>82.660412585165247</v>
          </cell>
        </row>
        <row r="91">
          <cell r="E91">
            <v>0.85</v>
          </cell>
          <cell r="F91">
            <v>0.97139338416230037</v>
          </cell>
          <cell r="G91">
            <v>82.329429443487982</v>
          </cell>
        </row>
        <row r="92">
          <cell r="E92">
            <v>0.86</v>
          </cell>
          <cell r="F92">
            <v>0.97361942507514432</v>
          </cell>
          <cell r="G92">
            <v>82.001886854465525</v>
          </cell>
        </row>
        <row r="93">
          <cell r="E93">
            <v>0.87</v>
          </cell>
          <cell r="F93">
            <v>0.97579401073586158</v>
          </cell>
          <cell r="G93">
            <v>81.677723514753978</v>
          </cell>
        </row>
        <row r="94">
          <cell r="E94">
            <v>0.88</v>
          </cell>
          <cell r="F94">
            <v>0.97791864979835996</v>
          </cell>
          <cell r="G94">
            <v>81.356879618037581</v>
          </cell>
        </row>
        <row r="95">
          <cell r="E95">
            <v>0.89</v>
          </cell>
          <cell r="F95">
            <v>0.97999479669461376</v>
          </cell>
          <cell r="G95">
            <v>81.039296809707253</v>
          </cell>
        </row>
        <row r="96">
          <cell r="E96">
            <v>0.9</v>
          </cell>
          <cell r="F96">
            <v>0.98202385393249836</v>
          </cell>
          <cell r="G96">
            <v>80.72491814314138</v>
          </cell>
        </row>
        <row r="97">
          <cell r="E97">
            <v>0.91</v>
          </cell>
          <cell r="F97">
            <v>0.98400717428205742</v>
          </cell>
          <cell r="G97">
            <v>80.41368803752313</v>
          </cell>
        </row>
        <row r="98">
          <cell r="E98">
            <v>0.92</v>
          </cell>
          <cell r="F98">
            <v>0.9859460628563852</v>
          </cell>
          <cell r="G98">
            <v>80.105552237135853</v>
          </cell>
        </row>
        <row r="99">
          <cell r="E99">
            <v>0.93</v>
          </cell>
          <cell r="F99">
            <v>0.98784177909272708</v>
          </cell>
          <cell r="G99">
            <v>79.800457772077138</v>
          </cell>
        </row>
        <row r="100">
          <cell r="E100">
            <v>0.94</v>
          </cell>
          <cell r="F100">
            <v>0.98969553863922921</v>
          </cell>
          <cell r="G100">
            <v>79.49835292033805</v>
          </cell>
        </row>
        <row r="101">
          <cell r="E101">
            <v>0.95</v>
          </cell>
          <cell r="F101">
            <v>0.99150851515230165</v>
          </cell>
          <cell r="G101">
            <v>79.199187171191966</v>
          </cell>
        </row>
        <row r="102">
          <cell r="E102">
            <v>0.96</v>
          </cell>
          <cell r="F102">
            <v>0.99328184200943581</v>
          </cell>
          <cell r="G102">
            <v>78.902911189844801</v>
          </cell>
        </row>
        <row r="103">
          <cell r="E103">
            <v>0.97</v>
          </cell>
          <cell r="F103">
            <v>0.99501661394184171</v>
          </cell>
          <cell r="G103">
            <v>78.609476783296117</v>
          </cell>
        </row>
        <row r="104">
          <cell r="E104">
            <v>0.98</v>
          </cell>
          <cell r="F104">
            <v>0.99671388859118337</v>
          </cell>
          <cell r="G104">
            <v>78.318836867364411</v>
          </cell>
        </row>
        <row r="105">
          <cell r="E105">
            <v>0.99</v>
          </cell>
          <cell r="F105">
            <v>0.9983746879944756</v>
          </cell>
          <cell r="G105">
            <v>78.03094543483769</v>
          </cell>
        </row>
        <row r="106">
          <cell r="E106">
            <v>1</v>
          </cell>
          <cell r="F106">
            <v>1.0000000699743672</v>
          </cell>
          <cell r="G106">
            <v>77.745759891455378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/>
      <sheetData sheetId="25" refreshError="1"/>
      <sheetData sheetId="26" refreshError="1"/>
      <sheetData sheetId="27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A4DB3-4876-461D-B584-FA137D9EBFEB}">
  <dimension ref="A1:P24"/>
  <sheetViews>
    <sheetView showGridLines="0" tabSelected="1" zoomScale="130" zoomScaleNormal="130" workbookViewId="0">
      <selection activeCell="F19" sqref="F19"/>
    </sheetView>
  </sheetViews>
  <sheetFormatPr defaultRowHeight="14.25" x14ac:dyDescent="0.45"/>
  <cols>
    <col min="4" max="5" width="9.19921875" bestFit="1" customWidth="1"/>
    <col min="11" max="11" width="11.796875" bestFit="1" customWidth="1"/>
    <col min="12" max="12" width="10.796875" bestFit="1" customWidth="1"/>
    <col min="13" max="13" width="9.796875" bestFit="1" customWidth="1"/>
    <col min="14" max="14" width="9.19921875" bestFit="1" customWidth="1"/>
  </cols>
  <sheetData>
    <row r="1" spans="1:16" x14ac:dyDescent="0.45">
      <c r="A1" t="s">
        <v>0</v>
      </c>
    </row>
    <row r="2" spans="1:16" ht="14.65" thickBot="1" x14ac:dyDescent="0.5"/>
    <row r="3" spans="1:16" ht="16.5" thickTop="1" thickBot="1" x14ac:dyDescent="0.6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8" t="s">
        <v>25</v>
      </c>
      <c r="J3" s="27" t="s">
        <v>26</v>
      </c>
      <c r="K3" s="27" t="s">
        <v>27</v>
      </c>
      <c r="L3" s="27" t="s">
        <v>28</v>
      </c>
      <c r="M3" s="27" t="s">
        <v>29</v>
      </c>
      <c r="N3" s="27" t="s">
        <v>30</v>
      </c>
      <c r="O3" s="27" t="s">
        <v>10</v>
      </c>
      <c r="P3" s="29"/>
    </row>
    <row r="4" spans="1:16" ht="14.65" thickTop="1" x14ac:dyDescent="0.45">
      <c r="A4" s="8">
        <v>1</v>
      </c>
      <c r="B4" s="18"/>
      <c r="C4" s="18"/>
      <c r="D4" s="60">
        <v>332.17149769036155</v>
      </c>
      <c r="E4" s="61">
        <v>0.52645460612034733</v>
      </c>
      <c r="F4" s="60">
        <v>55.942834103216605</v>
      </c>
      <c r="G4" s="61">
        <v>0.85801876078295902</v>
      </c>
      <c r="H4" s="60">
        <v>95.221331090099795</v>
      </c>
      <c r="I4" s="19">
        <f>10^($B$10-$C$10/($D$10+H4))/$E$10</f>
        <v>1.6298058210606829</v>
      </c>
      <c r="J4" s="19">
        <f>10^($B$11-$C$11/($D$11+H4))/$E$10</f>
        <v>0.299826015291561</v>
      </c>
      <c r="K4" s="64">
        <f>+F5-D4-F4</f>
        <v>-1.2427392448444152E-11</v>
      </c>
      <c r="L4" s="64">
        <f>+F5*G5-D4*E4-F4*G4</f>
        <v>9.6224169254810477E-7</v>
      </c>
      <c r="M4" s="64">
        <f>+G4-I4*E4</f>
        <v>-2.0796192101713018E-8</v>
      </c>
      <c r="N4" s="64">
        <f>+(1-G4)-J4*(1-E4)</f>
        <v>1.071043195799426E-8</v>
      </c>
      <c r="O4" s="64">
        <f>+F4*G4-B5*C5*0.8</f>
        <v>1.1919285682893133E-6</v>
      </c>
      <c r="P4" s="20">
        <v>0.8</v>
      </c>
    </row>
    <row r="5" spans="1:16" x14ac:dyDescent="0.45">
      <c r="A5" s="8">
        <v>2</v>
      </c>
      <c r="B5" s="18">
        <v>200</v>
      </c>
      <c r="C5" s="18">
        <v>0.3</v>
      </c>
      <c r="D5" s="60">
        <v>432.17149769035967</v>
      </c>
      <c r="E5" s="61">
        <v>0.21973791644677079</v>
      </c>
      <c r="F5" s="60">
        <v>388.11433179356573</v>
      </c>
      <c r="G5" s="61">
        <v>0.57424629517082493</v>
      </c>
      <c r="H5" s="60">
        <v>114.1456994210218</v>
      </c>
      <c r="I5" s="19">
        <f t="shared" ref="I5:I6" si="0">10^($B$10-$C$10/($D$10+H5))/$E$10</f>
        <v>2.6133236810355451</v>
      </c>
      <c r="J5" s="19">
        <f>10^($B$11-$C$11/($D$11+H5))/$E$10</f>
        <v>0.54565473674877185</v>
      </c>
      <c r="K5" s="64">
        <f>+F6+D4+B5-D5-F5</f>
        <v>0</v>
      </c>
      <c r="L5" s="64">
        <f>+F6*G6+D4*E4+B5*C5-D5*E5-F5*G5</f>
        <v>-1.709519267478754E-6</v>
      </c>
      <c r="M5" s="64">
        <f t="shared" ref="M5:M6" si="1">+G5-I5*E5</f>
        <v>-5.5009311550335838E-9</v>
      </c>
      <c r="N5" s="64">
        <f t="shared" ref="N5:N6" si="2">+(1-G5)-J5*(1-E5)</f>
        <v>3.0328895506137599E-9</v>
      </c>
      <c r="O5" s="64">
        <f>+(F5-F6)-0.5*B5</f>
        <v>1.4779288903810084E-12</v>
      </c>
      <c r="P5" s="20">
        <v>0.5</v>
      </c>
    </row>
    <row r="6" spans="1:16" ht="14.65" thickBot="1" x14ac:dyDescent="0.5">
      <c r="A6" s="21">
        <v>3</v>
      </c>
      <c r="B6" s="22"/>
      <c r="C6" s="22"/>
      <c r="D6" s="62">
        <v>144.05716589678212</v>
      </c>
      <c r="E6" s="63">
        <v>8.3300261258397165E-2</v>
      </c>
      <c r="F6" s="62">
        <v>288.11433179356425</v>
      </c>
      <c r="G6" s="63">
        <v>0.287956744040958</v>
      </c>
      <c r="H6" s="62">
        <v>126.45148983298928</v>
      </c>
      <c r="I6" s="24">
        <f t="shared" si="0"/>
        <v>3.456852857278061</v>
      </c>
      <c r="J6" s="24">
        <f>10^($B$11-$C$11/($D$11+H6))/$E$10</f>
        <v>0.77674643570307011</v>
      </c>
      <c r="K6" s="65">
        <f>+D5-D6-F6</f>
        <v>1.3301360013429075E-11</v>
      </c>
      <c r="L6" s="65">
        <f>+D5*E5-D6*E6-F6*G6</f>
        <v>2.8137492336099967E-12</v>
      </c>
      <c r="M6" s="65">
        <f t="shared" si="1"/>
        <v>-2.1021411833466175E-9</v>
      </c>
      <c r="N6" s="65">
        <f t="shared" si="2"/>
        <v>1.281566408550816E-9</v>
      </c>
      <c r="O6" s="65">
        <f>+F6-2*D6</f>
        <v>0</v>
      </c>
      <c r="P6" s="25" t="s">
        <v>32</v>
      </c>
    </row>
    <row r="7" spans="1:16" ht="14.65" thickTop="1" x14ac:dyDescent="0.4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6" ht="14.65" thickBot="1" x14ac:dyDescent="0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6" ht="14.65" thickTop="1" x14ac:dyDescent="0.45">
      <c r="A9" s="30" t="s">
        <v>33</v>
      </c>
      <c r="B9" s="16" t="s">
        <v>12</v>
      </c>
      <c r="C9" s="16" t="s">
        <v>13</v>
      </c>
      <c r="D9" s="16" t="s">
        <v>14</v>
      </c>
      <c r="E9" s="7" t="s">
        <v>15</v>
      </c>
      <c r="F9" s="1"/>
      <c r="G9" s="34" t="s">
        <v>34</v>
      </c>
      <c r="H9" s="35"/>
      <c r="I9" s="36"/>
      <c r="J9" s="36"/>
      <c r="K9" s="36"/>
      <c r="L9" s="36"/>
      <c r="M9" s="37"/>
      <c r="O9" s="14" t="s">
        <v>31</v>
      </c>
      <c r="P9" s="15"/>
    </row>
    <row r="10" spans="1:16" x14ac:dyDescent="0.45">
      <c r="A10" s="31" t="s">
        <v>18</v>
      </c>
      <c r="B10" s="18">
        <v>6.8855500000000003</v>
      </c>
      <c r="C10" s="18">
        <v>1175.817</v>
      </c>
      <c r="D10" s="18">
        <v>224.86699999999999</v>
      </c>
      <c r="E10" s="9">
        <v>1000</v>
      </c>
      <c r="F10" s="1"/>
      <c r="G10" s="38" t="s">
        <v>35</v>
      </c>
      <c r="H10" s="39"/>
      <c r="I10" s="40"/>
      <c r="J10" s="40"/>
      <c r="K10" s="40"/>
      <c r="L10" s="40"/>
      <c r="M10" s="41"/>
      <c r="O10" s="8" t="s">
        <v>5</v>
      </c>
      <c r="P10" s="9" t="s">
        <v>7</v>
      </c>
    </row>
    <row r="11" spans="1:16" ht="14.65" thickBot="1" x14ac:dyDescent="0.5">
      <c r="A11" s="32" t="s">
        <v>21</v>
      </c>
      <c r="B11" s="22">
        <v>6.9187399999999997</v>
      </c>
      <c r="C11" s="22">
        <v>1351.7560000000001</v>
      </c>
      <c r="D11" s="23">
        <v>209.1</v>
      </c>
      <c r="E11" s="33"/>
      <c r="F11" s="1"/>
      <c r="G11" s="38" t="s">
        <v>36</v>
      </c>
      <c r="H11" s="39"/>
      <c r="I11" s="40"/>
      <c r="J11" s="40"/>
      <c r="K11" s="40"/>
      <c r="L11" s="40"/>
      <c r="M11" s="41"/>
      <c r="O11" s="10">
        <f>+G4</f>
        <v>0.85801876078295902</v>
      </c>
      <c r="P11" s="11">
        <f>+G4</f>
        <v>0.85801876078295902</v>
      </c>
    </row>
    <row r="12" spans="1:16" ht="14.65" thickTop="1" x14ac:dyDescent="0.45">
      <c r="A12" s="1"/>
      <c r="B12" s="1"/>
      <c r="C12" s="1"/>
      <c r="D12" s="1"/>
      <c r="E12" s="1"/>
      <c r="F12" s="1"/>
      <c r="G12" s="38" t="s">
        <v>37</v>
      </c>
      <c r="H12" s="39"/>
      <c r="I12" s="40"/>
      <c r="J12" s="40"/>
      <c r="K12" s="40"/>
      <c r="L12" s="40"/>
      <c r="M12" s="41"/>
      <c r="O12" s="10">
        <f>+E4</f>
        <v>0.52645460612034733</v>
      </c>
      <c r="P12" s="11">
        <f>+G4</f>
        <v>0.85801876078295902</v>
      </c>
    </row>
    <row r="13" spans="1:16" x14ac:dyDescent="0.45">
      <c r="A13" s="66" t="s">
        <v>47</v>
      </c>
      <c r="B13" s="67"/>
      <c r="G13" s="38" t="s">
        <v>38</v>
      </c>
      <c r="H13" s="39"/>
      <c r="I13" s="39"/>
      <c r="J13" s="39"/>
      <c r="K13" s="39"/>
      <c r="L13" s="39"/>
      <c r="M13" s="41"/>
      <c r="O13" s="10">
        <f>+E4</f>
        <v>0.52645460612034733</v>
      </c>
      <c r="P13" s="11">
        <f>+G5</f>
        <v>0.57424629517082493</v>
      </c>
    </row>
    <row r="14" spans="1:16" x14ac:dyDescent="0.45">
      <c r="A14" s="68" t="s">
        <v>48</v>
      </c>
      <c r="B14" s="69"/>
      <c r="G14" s="38" t="s">
        <v>46</v>
      </c>
      <c r="H14" s="39"/>
      <c r="I14" s="39"/>
      <c r="J14" s="39"/>
      <c r="K14" s="39"/>
      <c r="L14" s="39"/>
      <c r="M14" s="41"/>
      <c r="O14" s="10">
        <f>+E5</f>
        <v>0.21973791644677079</v>
      </c>
      <c r="P14" s="11">
        <f>+G5</f>
        <v>0.57424629517082493</v>
      </c>
    </row>
    <row r="15" spans="1:16" ht="14.65" thickBot="1" x14ac:dyDescent="0.5">
      <c r="G15" s="38" t="s">
        <v>41</v>
      </c>
      <c r="H15" s="39"/>
      <c r="I15" s="39"/>
      <c r="J15" s="39"/>
      <c r="K15" s="39"/>
      <c r="L15" s="39"/>
      <c r="M15" s="41"/>
      <c r="O15" s="10">
        <f>+E5</f>
        <v>0.21973791644677079</v>
      </c>
      <c r="P15" s="11">
        <f>+G6</f>
        <v>0.287956744040958</v>
      </c>
    </row>
    <row r="16" spans="1:16" ht="14.65" thickTop="1" x14ac:dyDescent="0.45">
      <c r="A16" s="30" t="s">
        <v>49</v>
      </c>
      <c r="B16" s="17"/>
      <c r="G16" s="38" t="s">
        <v>39</v>
      </c>
      <c r="H16" s="39"/>
      <c r="I16" s="39"/>
      <c r="J16" s="39"/>
      <c r="K16" s="39"/>
      <c r="L16" s="39"/>
      <c r="M16" s="41"/>
      <c r="O16" s="10">
        <f>+E6</f>
        <v>8.3300261258397165E-2</v>
      </c>
      <c r="P16" s="11">
        <f>+G6</f>
        <v>0.287956744040958</v>
      </c>
    </row>
    <row r="17" spans="1:16" ht="14.65" thickBot="1" x14ac:dyDescent="0.5">
      <c r="A17" s="31" t="s">
        <v>50</v>
      </c>
      <c r="B17" s="70"/>
      <c r="G17" s="38" t="s">
        <v>45</v>
      </c>
      <c r="H17" s="39"/>
      <c r="I17" s="39"/>
      <c r="J17" s="39"/>
      <c r="K17" s="39"/>
      <c r="L17" s="39"/>
      <c r="M17" s="41"/>
      <c r="O17" s="12">
        <f>+E6</f>
        <v>8.3300261258397165E-2</v>
      </c>
      <c r="P17" s="13">
        <f>+E6</f>
        <v>8.3300261258397165E-2</v>
      </c>
    </row>
    <row r="18" spans="1:16" ht="16.5" thickTop="1" thickBot="1" x14ac:dyDescent="0.5">
      <c r="A18" s="31" t="s">
        <v>52</v>
      </c>
      <c r="B18" s="70"/>
      <c r="G18" s="42" t="s">
        <v>40</v>
      </c>
      <c r="H18" s="43"/>
      <c r="I18" s="43"/>
      <c r="J18" s="43"/>
      <c r="K18" s="43"/>
      <c r="L18" s="43"/>
      <c r="M18" s="44"/>
    </row>
    <row r="19" spans="1:16" ht="15" thickTop="1" thickBot="1" x14ac:dyDescent="0.5">
      <c r="A19" s="32" t="s">
        <v>51</v>
      </c>
      <c r="B19" s="33"/>
    </row>
    <row r="20" spans="1:16" ht="14.65" thickTop="1" x14ac:dyDescent="0.45">
      <c r="I20" s="45" t="s">
        <v>44</v>
      </c>
      <c r="J20" s="46"/>
      <c r="K20" s="47"/>
      <c r="L20" s="46" t="s">
        <v>43</v>
      </c>
      <c r="M20" s="46"/>
      <c r="N20" s="47"/>
      <c r="O20" s="46" t="s">
        <v>42</v>
      </c>
      <c r="P20" s="48"/>
    </row>
    <row r="21" spans="1:16" x14ac:dyDescent="0.45">
      <c r="I21" s="49" t="s">
        <v>5</v>
      </c>
      <c r="J21" s="50" t="s">
        <v>7</v>
      </c>
      <c r="K21" s="51"/>
      <c r="L21" s="50" t="s">
        <v>5</v>
      </c>
      <c r="M21" s="50" t="s">
        <v>7</v>
      </c>
      <c r="N21" s="51"/>
      <c r="O21" s="50" t="s">
        <v>5</v>
      </c>
      <c r="P21" s="52" t="s">
        <v>7</v>
      </c>
    </row>
    <row r="22" spans="1:16" x14ac:dyDescent="0.45">
      <c r="I22" s="53">
        <f>+C5</f>
        <v>0.3</v>
      </c>
      <c r="J22" s="54">
        <f>+C5</f>
        <v>0.3</v>
      </c>
      <c r="K22" s="51"/>
      <c r="L22" s="54">
        <f>+E6</f>
        <v>8.3300261258397165E-2</v>
      </c>
      <c r="M22" s="54">
        <f>+E6</f>
        <v>8.3300261258397165E-2</v>
      </c>
      <c r="N22" s="51"/>
      <c r="O22" s="54">
        <f>+G4</f>
        <v>0.85801876078295902</v>
      </c>
      <c r="P22" s="55">
        <f>+G4</f>
        <v>0.85801876078295902</v>
      </c>
    </row>
    <row r="23" spans="1:16" ht="14.65" thickBot="1" x14ac:dyDescent="0.5">
      <c r="I23" s="56">
        <v>0</v>
      </c>
      <c r="J23" s="57">
        <f>-I23+2*C5</f>
        <v>0.6</v>
      </c>
      <c r="K23" s="58"/>
      <c r="L23" s="57">
        <f>+E5</f>
        <v>0.21973791644677079</v>
      </c>
      <c r="M23" s="57">
        <f>+G6</f>
        <v>0.287956744040958</v>
      </c>
      <c r="N23" s="58"/>
      <c r="O23" s="57">
        <f>+E4</f>
        <v>0.52645460612034733</v>
      </c>
      <c r="P23" s="59">
        <f>+G5</f>
        <v>0.57424629517082493</v>
      </c>
    </row>
    <row r="24" spans="1:16" ht="14.65" thickTop="1" x14ac:dyDescent="0.45"/>
  </sheetData>
  <mergeCells count="4">
    <mergeCell ref="O9:P9"/>
    <mergeCell ref="L20:M20"/>
    <mergeCell ref="O20:P20"/>
    <mergeCell ref="I20:J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144F1-EFCE-491D-AFAE-F2BF78792495}">
  <dimension ref="A1:K106"/>
  <sheetViews>
    <sheetView topLeftCell="E82" workbookViewId="0">
      <selection activeCell="M9" sqref="M9"/>
    </sheetView>
  </sheetViews>
  <sheetFormatPr defaultRowHeight="14.25" x14ac:dyDescent="0.45"/>
  <cols>
    <col min="2" max="3" width="9.59765625" bestFit="1" customWidth="1"/>
  </cols>
  <sheetData>
    <row r="1" spans="1:11" x14ac:dyDescent="0.45">
      <c r="A1" t="s">
        <v>11</v>
      </c>
      <c r="F1" s="1" t="s">
        <v>12</v>
      </c>
      <c r="G1" s="1" t="s">
        <v>13</v>
      </c>
      <c r="H1" s="1" t="s">
        <v>14</v>
      </c>
      <c r="I1" s="1" t="s">
        <v>15</v>
      </c>
      <c r="K1" s="2" t="s">
        <v>16</v>
      </c>
    </row>
    <row r="2" spans="1:11" x14ac:dyDescent="0.45">
      <c r="A2" t="s">
        <v>17</v>
      </c>
      <c r="E2" t="s">
        <v>18</v>
      </c>
      <c r="F2" s="1">
        <v>6.8855500000000003</v>
      </c>
      <c r="G2" s="1">
        <v>1175.817</v>
      </c>
      <c r="H2" s="1">
        <v>224.86699999999999</v>
      </c>
      <c r="I2" s="1">
        <v>1000</v>
      </c>
      <c r="K2" s="2" t="s">
        <v>19</v>
      </c>
    </row>
    <row r="3" spans="1:11" x14ac:dyDescent="0.45">
      <c r="A3" t="s">
        <v>20</v>
      </c>
      <c r="E3" t="s">
        <v>21</v>
      </c>
      <c r="F3" s="1">
        <v>6.9187399999999997</v>
      </c>
      <c r="G3" s="1">
        <v>1351.7560000000001</v>
      </c>
      <c r="H3" s="3">
        <v>209.1</v>
      </c>
    </row>
    <row r="5" spans="1:11" ht="16.5" x14ac:dyDescent="0.55000000000000004">
      <c r="A5" s="1" t="s">
        <v>22</v>
      </c>
      <c r="B5" s="1" t="s">
        <v>5</v>
      </c>
      <c r="C5" s="1" t="s">
        <v>7</v>
      </c>
      <c r="E5" s="1" t="s">
        <v>5</v>
      </c>
      <c r="F5" s="1" t="s">
        <v>7</v>
      </c>
      <c r="G5" s="1" t="s">
        <v>8</v>
      </c>
      <c r="H5" s="1" t="s">
        <v>23</v>
      </c>
      <c r="I5" s="1" t="s">
        <v>24</v>
      </c>
      <c r="J5" s="1" t="s">
        <v>9</v>
      </c>
    </row>
    <row r="6" spans="1:11" x14ac:dyDescent="0.45">
      <c r="A6" s="4">
        <v>125.6195</v>
      </c>
      <c r="B6" s="5">
        <v>0</v>
      </c>
      <c r="C6" s="5">
        <v>0</v>
      </c>
      <c r="E6" s="5">
        <v>0</v>
      </c>
      <c r="F6" s="5">
        <f>+H6*E6</f>
        <v>0</v>
      </c>
      <c r="G6" s="4">
        <v>135.84658997534925</v>
      </c>
      <c r="H6" s="5">
        <f>10^($F$2-$G$2/($H$2+G6))/$I$2</f>
        <v>4.2252559275382398</v>
      </c>
      <c r="I6" s="5">
        <f>10^($F$3-$G$3/($H$3+G6))/$I$2</f>
        <v>0.99999999999999978</v>
      </c>
      <c r="J6" s="6">
        <f>1-H6*E6-I6*(1-E6)</f>
        <v>0</v>
      </c>
    </row>
    <row r="7" spans="1:11" x14ac:dyDescent="0.45">
      <c r="A7" s="4">
        <v>124.48596999999999</v>
      </c>
      <c r="B7" s="5">
        <v>0.01</v>
      </c>
      <c r="C7" s="5">
        <v>3.95E-2</v>
      </c>
      <c r="E7" s="5">
        <v>0.01</v>
      </c>
      <c r="F7" s="5">
        <f t="shared" ref="F7:F70" si="0">+H7*E7</f>
        <v>4.1190357964562489E-2</v>
      </c>
      <c r="G7" s="4">
        <v>134.62712400130553</v>
      </c>
      <c r="H7" s="5">
        <f t="shared" ref="H7:H70" si="1">10^($F$2-$G$2/($H$2+G7))/$I$2</f>
        <v>4.1190357964562487</v>
      </c>
      <c r="I7" s="5">
        <f t="shared" ref="I7:I70" si="2">10^($F$3-$G$3/($H$3+G7))/$I$2</f>
        <v>0.96849458791458254</v>
      </c>
      <c r="J7" s="6">
        <f t="shared" ref="J7:J70" si="3">1-H7*E7-I7*(1-E7)</f>
        <v>0</v>
      </c>
    </row>
    <row r="8" spans="1:11" x14ac:dyDescent="0.45">
      <c r="A8" s="4">
        <v>123.37232</v>
      </c>
      <c r="B8" s="5">
        <v>0.02</v>
      </c>
      <c r="C8" s="5">
        <v>7.7270000000000005E-2</v>
      </c>
      <c r="E8" s="5">
        <v>0.02</v>
      </c>
      <c r="F8" s="5">
        <f t="shared" si="0"/>
        <v>8.0340714378074676E-2</v>
      </c>
      <c r="G8" s="4">
        <v>133.43417165562377</v>
      </c>
      <c r="H8" s="5">
        <f t="shared" si="1"/>
        <v>4.0170357189037338</v>
      </c>
      <c r="I8" s="5">
        <f t="shared" si="2"/>
        <v>0.9384278424713518</v>
      </c>
      <c r="J8" s="6">
        <f t="shared" si="3"/>
        <v>0</v>
      </c>
    </row>
    <row r="9" spans="1:11" x14ac:dyDescent="0.45">
      <c r="A9" s="4">
        <v>122.2783</v>
      </c>
      <c r="B9" s="5">
        <v>0.03</v>
      </c>
      <c r="C9" s="5">
        <v>0.11337</v>
      </c>
      <c r="E9" s="5">
        <v>0.03</v>
      </c>
      <c r="F9" s="5">
        <f t="shared" si="0"/>
        <v>0.11757146293180651</v>
      </c>
      <c r="G9" s="4">
        <v>132.26699112241749</v>
      </c>
      <c r="H9" s="5">
        <f t="shared" si="1"/>
        <v>3.9190487643935503</v>
      </c>
      <c r="I9" s="5">
        <f t="shared" si="2"/>
        <v>0.90972014130741619</v>
      </c>
      <c r="J9" s="6">
        <f t="shared" si="3"/>
        <v>0</v>
      </c>
    </row>
    <row r="10" spans="1:11" x14ac:dyDescent="0.45">
      <c r="A10" s="4">
        <v>121.20363999999999</v>
      </c>
      <c r="B10" s="5">
        <v>0.04</v>
      </c>
      <c r="C10" s="5">
        <v>0.1479</v>
      </c>
      <c r="E10" s="5">
        <v>0.04</v>
      </c>
      <c r="F10" s="5">
        <f t="shared" si="0"/>
        <v>0.15299516165043142</v>
      </c>
      <c r="G10" s="4">
        <v>131.12485667682637</v>
      </c>
      <c r="H10" s="5">
        <f t="shared" si="1"/>
        <v>3.8248790412607852</v>
      </c>
      <c r="I10" s="5">
        <f t="shared" si="2"/>
        <v>0.88229670661413317</v>
      </c>
      <c r="J10" s="6">
        <f t="shared" si="3"/>
        <v>0</v>
      </c>
    </row>
    <row r="11" spans="1:11" x14ac:dyDescent="0.45">
      <c r="A11" s="4">
        <v>120.148</v>
      </c>
      <c r="B11" s="5">
        <v>0.05</v>
      </c>
      <c r="C11" s="5">
        <v>0.18092</v>
      </c>
      <c r="E11" s="5">
        <v>0.05</v>
      </c>
      <c r="F11" s="5">
        <f t="shared" si="0"/>
        <v>0.18671705678086334</v>
      </c>
      <c r="G11" s="4">
        <v>130.00705924677632</v>
      </c>
      <c r="H11" s="5">
        <f t="shared" si="1"/>
        <v>3.7343411356172664</v>
      </c>
      <c r="I11" s="5">
        <f t="shared" si="2"/>
        <v>0.85608730865172278</v>
      </c>
      <c r="J11" s="6">
        <f t="shared" si="3"/>
        <v>0</v>
      </c>
    </row>
    <row r="12" spans="1:11" x14ac:dyDescent="0.45">
      <c r="A12" s="4">
        <v>119.11121</v>
      </c>
      <c r="B12" s="5">
        <v>0.06</v>
      </c>
      <c r="C12" s="5">
        <v>0.21251</v>
      </c>
      <c r="E12" s="5">
        <v>0.06</v>
      </c>
      <c r="F12" s="5">
        <f t="shared" si="0"/>
        <v>0.21883557415704219</v>
      </c>
      <c r="G12" s="4">
        <v>128.91290683771319</v>
      </c>
      <c r="H12" s="5">
        <f t="shared" si="1"/>
        <v>3.6472595692840368</v>
      </c>
      <c r="I12" s="5">
        <f t="shared" si="2"/>
        <v>0.83102598493931801</v>
      </c>
      <c r="J12" s="6">
        <f t="shared" si="3"/>
        <v>-1.1102230246251565E-15</v>
      </c>
    </row>
    <row r="13" spans="1:11" x14ac:dyDescent="0.45">
      <c r="A13" s="4">
        <v>118.09281</v>
      </c>
      <c r="B13" s="5">
        <v>7.0000000000000007E-2</v>
      </c>
      <c r="C13" s="5">
        <v>0.24273</v>
      </c>
      <c r="E13" s="5">
        <v>7.0000000000000007E-2</v>
      </c>
      <c r="F13" s="5">
        <f t="shared" si="0"/>
        <v>0.24944277944125764</v>
      </c>
      <c r="G13" s="4">
        <v>127.84172483467063</v>
      </c>
      <c r="H13" s="5">
        <f t="shared" si="1"/>
        <v>3.5634682777322517</v>
      </c>
      <c r="I13" s="5">
        <f t="shared" si="2"/>
        <v>0.80705077479434584</v>
      </c>
      <c r="J13" s="6">
        <f t="shared" si="3"/>
        <v>0</v>
      </c>
    </row>
    <row r="14" spans="1:11" x14ac:dyDescent="0.45">
      <c r="A14" s="4">
        <v>117.09260999999999</v>
      </c>
      <c r="B14" s="5">
        <v>0.08</v>
      </c>
      <c r="C14" s="5">
        <v>0.27163999999999999</v>
      </c>
      <c r="E14" s="5">
        <v>0.08</v>
      </c>
      <c r="F14" s="5">
        <f t="shared" si="0"/>
        <v>0.27862480869787426</v>
      </c>
      <c r="G14" s="4">
        <v>126.79285619516251</v>
      </c>
      <c r="H14" s="5">
        <f t="shared" si="1"/>
        <v>3.4828101087234282</v>
      </c>
      <c r="I14" s="5">
        <f t="shared" si="2"/>
        <v>0.78410346880665882</v>
      </c>
      <c r="J14" s="6">
        <f t="shared" si="3"/>
        <v>0</v>
      </c>
    </row>
    <row r="15" spans="1:11" x14ac:dyDescent="0.45">
      <c r="A15" s="4">
        <v>116.11024999999999</v>
      </c>
      <c r="B15" s="5">
        <v>0.09</v>
      </c>
      <c r="C15" s="5">
        <v>0.29931999999999997</v>
      </c>
      <c r="E15" s="5">
        <v>0.09</v>
      </c>
      <c r="F15" s="5">
        <f t="shared" si="0"/>
        <v>0.3064622707843726</v>
      </c>
      <c r="G15" s="4">
        <v>125.76566154547599</v>
      </c>
      <c r="H15" s="5">
        <f t="shared" si="1"/>
        <v>3.4051363420485847</v>
      </c>
      <c r="I15" s="5">
        <f t="shared" si="2"/>
        <v>0.76212937276442638</v>
      </c>
      <c r="J15" s="6">
        <f t="shared" si="3"/>
        <v>0</v>
      </c>
    </row>
    <row r="16" spans="1:11" x14ac:dyDescent="0.45">
      <c r="A16" s="4">
        <v>115.14539000000001</v>
      </c>
      <c r="B16" s="5">
        <v>0.1</v>
      </c>
      <c r="C16" s="5">
        <v>0.32582</v>
      </c>
      <c r="E16" s="5">
        <v>0.1</v>
      </c>
      <c r="F16" s="5">
        <f t="shared" si="0"/>
        <v>0.33303062305191178</v>
      </c>
      <c r="G16" s="4">
        <v>124.75951919202065</v>
      </c>
      <c r="H16" s="5">
        <f t="shared" si="1"/>
        <v>3.3303062305191178</v>
      </c>
      <c r="I16" s="5">
        <f t="shared" si="2"/>
        <v>0.74107708549787532</v>
      </c>
      <c r="J16" s="6">
        <f t="shared" si="3"/>
        <v>0</v>
      </c>
    </row>
    <row r="17" spans="1:10" x14ac:dyDescent="0.45">
      <c r="A17" s="4">
        <v>114.19775</v>
      </c>
      <c r="B17" s="5">
        <v>0.11</v>
      </c>
      <c r="C17" s="5">
        <v>0.35119</v>
      </c>
      <c r="E17" s="5">
        <v>0.11</v>
      </c>
      <c r="F17" s="5">
        <f t="shared" si="0"/>
        <v>0.35840052183705462</v>
      </c>
      <c r="G17" s="4">
        <v>123.77382505846393</v>
      </c>
      <c r="H17" s="5">
        <f t="shared" si="1"/>
        <v>3.2581865621550419</v>
      </c>
      <c r="I17" s="5">
        <f t="shared" si="2"/>
        <v>0.72089829007072526</v>
      </c>
      <c r="J17" s="6">
        <f t="shared" si="3"/>
        <v>0</v>
      </c>
    </row>
    <row r="18" spans="1:10" x14ac:dyDescent="0.45">
      <c r="A18" s="4">
        <v>113.26693</v>
      </c>
      <c r="B18" s="5">
        <v>0.12</v>
      </c>
      <c r="C18" s="5">
        <v>0.3755</v>
      </c>
      <c r="E18" s="5">
        <v>0.12</v>
      </c>
      <c r="F18" s="5">
        <f t="shared" si="0"/>
        <v>0.3826381492014006</v>
      </c>
      <c r="G18" s="4">
        <v>122.80799255848416</v>
      </c>
      <c r="H18" s="5">
        <f t="shared" si="1"/>
        <v>3.1886512433450052</v>
      </c>
      <c r="I18" s="5">
        <f t="shared" si="2"/>
        <v>0.70154755772568067</v>
      </c>
      <c r="J18" s="6">
        <f t="shared" si="3"/>
        <v>0</v>
      </c>
    </row>
    <row r="19" spans="1:10" x14ac:dyDescent="0.45">
      <c r="A19" s="4">
        <v>112.35266</v>
      </c>
      <c r="B19" s="5">
        <v>0.13</v>
      </c>
      <c r="C19" s="5">
        <v>0.39878999999999998</v>
      </c>
      <c r="E19" s="5">
        <v>0.13</v>
      </c>
      <c r="F19" s="5">
        <f t="shared" si="0"/>
        <v>0.40580551733960157</v>
      </c>
      <c r="G19" s="4">
        <v>121.86145241309777</v>
      </c>
      <c r="H19" s="5">
        <f t="shared" si="1"/>
        <v>3.1215809026123198</v>
      </c>
      <c r="I19" s="5">
        <f t="shared" si="2"/>
        <v>0.68298216397746903</v>
      </c>
      <c r="J19" s="6">
        <f t="shared" si="3"/>
        <v>0</v>
      </c>
    </row>
    <row r="20" spans="1:10" x14ac:dyDescent="0.45">
      <c r="A20" s="4">
        <v>111.4546</v>
      </c>
      <c r="B20" s="5">
        <v>0.14000000000000001</v>
      </c>
      <c r="C20" s="5">
        <v>0.42110999999999998</v>
      </c>
      <c r="E20" s="5">
        <v>0.14000000000000001</v>
      </c>
      <c r="F20" s="5">
        <f t="shared" si="0"/>
        <v>0.42796075203129774</v>
      </c>
      <c r="G20" s="4">
        <v>120.93365242068629</v>
      </c>
      <c r="H20" s="5">
        <f t="shared" si="1"/>
        <v>3.0568625145092692</v>
      </c>
      <c r="I20" s="5">
        <f t="shared" si="2"/>
        <v>0.66516191624267784</v>
      </c>
      <c r="J20" s="6">
        <f t="shared" si="3"/>
        <v>0</v>
      </c>
    </row>
    <row r="21" spans="1:10" x14ac:dyDescent="0.45">
      <c r="A21" s="4">
        <v>110.5724</v>
      </c>
      <c r="B21" s="5">
        <v>0.15</v>
      </c>
      <c r="C21" s="5">
        <v>0.4425</v>
      </c>
      <c r="E21" s="5">
        <v>0.15</v>
      </c>
      <c r="F21" s="5">
        <f t="shared" si="0"/>
        <v>0.44915835646102081</v>
      </c>
      <c r="G21" s="4">
        <v>120.02405718705583</v>
      </c>
      <c r="H21" s="5">
        <f t="shared" si="1"/>
        <v>2.9943890430734723</v>
      </c>
      <c r="I21" s="5">
        <f t="shared" si="2"/>
        <v>0.64804899239879832</v>
      </c>
      <c r="J21" s="6">
        <f t="shared" si="3"/>
        <v>0</v>
      </c>
    </row>
    <row r="22" spans="1:10" x14ac:dyDescent="0.45">
      <c r="A22" s="4">
        <v>109.70573</v>
      </c>
      <c r="B22" s="5">
        <v>0.16</v>
      </c>
      <c r="C22" s="5">
        <v>0.46301999999999999</v>
      </c>
      <c r="E22" s="5">
        <v>0.16</v>
      </c>
      <c r="F22" s="5">
        <f t="shared" si="0"/>
        <v>0.46944945667410476</v>
      </c>
      <c r="G22" s="4">
        <v>119.13214782212306</v>
      </c>
      <c r="H22" s="5">
        <f t="shared" si="1"/>
        <v>2.9340591042131545</v>
      </c>
      <c r="I22" s="5">
        <f t="shared" si="2"/>
        <v>0.63160778967368536</v>
      </c>
      <c r="J22" s="6">
        <f t="shared" si="3"/>
        <v>0</v>
      </c>
    </row>
    <row r="23" spans="1:10" x14ac:dyDescent="0.45">
      <c r="A23" s="4">
        <v>108.85426</v>
      </c>
      <c r="B23" s="5">
        <v>0.17</v>
      </c>
      <c r="C23" s="5">
        <v>0.48270000000000002</v>
      </c>
      <c r="E23" s="5">
        <v>0.17</v>
      </c>
      <c r="F23" s="5">
        <f t="shared" si="0"/>
        <v>0.48888202987752866</v>
      </c>
      <c r="G23" s="4">
        <v>118.25742160912706</v>
      </c>
      <c r="H23" s="5">
        <f t="shared" si="1"/>
        <v>2.8757766463384038</v>
      </c>
      <c r="I23" s="5">
        <f t="shared" si="2"/>
        <v>0.61580478328008681</v>
      </c>
      <c r="J23" s="6">
        <f t="shared" si="3"/>
        <v>0</v>
      </c>
    </row>
    <row r="24" spans="1:10" x14ac:dyDescent="0.45">
      <c r="A24" s="4">
        <v>108.01767</v>
      </c>
      <c r="B24" s="5">
        <v>0.18</v>
      </c>
      <c r="C24" s="5">
        <v>0.50158000000000003</v>
      </c>
      <c r="E24" s="5">
        <v>0.18</v>
      </c>
      <c r="F24" s="5">
        <f t="shared" si="0"/>
        <v>0.50750111673389542</v>
      </c>
      <c r="G24" s="4">
        <v>117.39939165162752</v>
      </c>
      <c r="H24" s="5">
        <f t="shared" si="1"/>
        <v>2.8194506485216415</v>
      </c>
      <c r="I24" s="5">
        <f t="shared" si="2"/>
        <v>0.60060839422695733</v>
      </c>
      <c r="J24" s="6">
        <f t="shared" si="3"/>
        <v>-4.4408920985006262E-16</v>
      </c>
    </row>
    <row r="25" spans="1:10" x14ac:dyDescent="0.45">
      <c r="A25" s="4">
        <v>107.19569</v>
      </c>
      <c r="B25" s="5">
        <v>0.19</v>
      </c>
      <c r="C25" s="5">
        <v>0.51970000000000005</v>
      </c>
      <c r="E25" s="5">
        <v>0.19</v>
      </c>
      <c r="F25" s="5">
        <f t="shared" si="0"/>
        <v>0.52534901873527828</v>
      </c>
      <c r="G25" s="4">
        <v>116.55758650295516</v>
      </c>
      <c r="H25" s="5">
        <f t="shared" si="1"/>
        <v>2.764994835448833</v>
      </c>
      <c r="I25" s="5">
        <f t="shared" si="2"/>
        <v>0.58598886575891596</v>
      </c>
      <c r="J25" s="6">
        <f t="shared" si="3"/>
        <v>0</v>
      </c>
    </row>
    <row r="26" spans="1:10" x14ac:dyDescent="0.45">
      <c r="A26" s="4">
        <v>106.38786</v>
      </c>
      <c r="B26" s="5">
        <v>0.2</v>
      </c>
      <c r="C26" s="5">
        <v>0.53710000000000002</v>
      </c>
      <c r="E26" s="5">
        <v>0.2</v>
      </c>
      <c r="F26" s="5">
        <f t="shared" si="0"/>
        <v>0.54246548168252717</v>
      </c>
      <c r="G26" s="4">
        <v>115.73154978224184</v>
      </c>
      <c r="H26" s="5">
        <f t="shared" si="1"/>
        <v>2.7123274084126359</v>
      </c>
      <c r="I26" s="5">
        <f t="shared" si="2"/>
        <v>0.57191814789684126</v>
      </c>
      <c r="J26" s="6">
        <f t="shared" si="3"/>
        <v>0</v>
      </c>
    </row>
    <row r="27" spans="1:10" x14ac:dyDescent="0.45">
      <c r="A27" s="4">
        <v>105.59406</v>
      </c>
      <c r="B27" s="5">
        <v>0.21</v>
      </c>
      <c r="C27" s="5">
        <v>0.55381000000000002</v>
      </c>
      <c r="E27" s="5">
        <v>0.21</v>
      </c>
      <c r="F27" s="5">
        <f t="shared" si="0"/>
        <v>0.55888786623532538</v>
      </c>
      <c r="G27" s="4">
        <v>114.92083978065878</v>
      </c>
      <c r="H27" s="5">
        <f t="shared" si="1"/>
        <v>2.6613707915967875</v>
      </c>
      <c r="I27" s="5">
        <f t="shared" si="2"/>
        <v>0.55836978957553784</v>
      </c>
      <c r="J27" s="6">
        <f t="shared" si="3"/>
        <v>0</v>
      </c>
    </row>
    <row r="28" spans="1:10" x14ac:dyDescent="0.45">
      <c r="A28" s="4">
        <v>104.8138</v>
      </c>
      <c r="B28" s="5">
        <v>0.22</v>
      </c>
      <c r="C28" s="5">
        <v>0.56986999999999999</v>
      </c>
      <c r="E28" s="5">
        <v>0.22</v>
      </c>
      <c r="F28" s="5">
        <f t="shared" si="0"/>
        <v>0.5746513064394676</v>
      </c>
      <c r="G28" s="4">
        <v>114.12502906104449</v>
      </c>
      <c r="H28" s="5">
        <f t="shared" si="1"/>
        <v>2.6120513929066709</v>
      </c>
      <c r="I28" s="5">
        <f t="shared" si="2"/>
        <v>0.54531883789811941</v>
      </c>
      <c r="J28" s="6">
        <f t="shared" si="3"/>
        <v>-7.7715611723760958E-16</v>
      </c>
    </row>
    <row r="29" spans="1:10" x14ac:dyDescent="0.45">
      <c r="A29" s="4">
        <v>104.04689</v>
      </c>
      <c r="B29" s="5">
        <v>0.23</v>
      </c>
      <c r="C29" s="5">
        <v>0.58528999999999998</v>
      </c>
      <c r="E29" s="5">
        <v>0.23</v>
      </c>
      <c r="F29" s="5">
        <f t="shared" si="0"/>
        <v>0.58978885708085027</v>
      </c>
      <c r="G29" s="4">
        <v>113.34370405369357</v>
      </c>
      <c r="H29" s="5">
        <f t="shared" si="1"/>
        <v>2.5642993786123922</v>
      </c>
      <c r="I29" s="5">
        <f t="shared" si="2"/>
        <v>0.53274174405084562</v>
      </c>
      <c r="J29" s="6">
        <f t="shared" si="3"/>
        <v>-1.3877787807814457E-15</v>
      </c>
    </row>
    <row r="30" spans="1:10" x14ac:dyDescent="0.45">
      <c r="A30" s="4">
        <v>103.29294</v>
      </c>
      <c r="B30" s="5">
        <v>0.24</v>
      </c>
      <c r="C30" s="5">
        <v>0.60011999999999999</v>
      </c>
      <c r="E30" s="5">
        <v>0.24</v>
      </c>
      <c r="F30" s="5">
        <f t="shared" si="0"/>
        <v>0.60433163066083861</v>
      </c>
      <c r="G30" s="4">
        <v>112.57646465071286</v>
      </c>
      <c r="H30" s="5">
        <f t="shared" si="1"/>
        <v>2.5180484610868277</v>
      </c>
      <c r="I30" s="5">
        <f t="shared" si="2"/>
        <v>0.52061627544626476</v>
      </c>
      <c r="J30" s="6">
        <f t="shared" si="3"/>
        <v>0</v>
      </c>
    </row>
    <row r="31" spans="1:10" x14ac:dyDescent="0.45">
      <c r="A31" s="4">
        <v>102.55177</v>
      </c>
      <c r="B31" s="5">
        <v>0.25</v>
      </c>
      <c r="C31" s="5">
        <v>0.61438000000000004</v>
      </c>
      <c r="E31" s="5">
        <v>0.25</v>
      </c>
      <c r="F31" s="5">
        <f t="shared" si="0"/>
        <v>0.61830892473522392</v>
      </c>
      <c r="G31" s="4">
        <v>111.82292380101714</v>
      </c>
      <c r="H31" s="5">
        <f t="shared" si="1"/>
        <v>2.4732356989408957</v>
      </c>
      <c r="I31" s="5">
        <f t="shared" si="2"/>
        <v>0.50892143368636789</v>
      </c>
      <c r="J31" s="6">
        <f t="shared" si="3"/>
        <v>0</v>
      </c>
    </row>
    <row r="32" spans="1:10" x14ac:dyDescent="0.45">
      <c r="A32" s="4">
        <v>101.82298</v>
      </c>
      <c r="B32" s="5">
        <v>0.26</v>
      </c>
      <c r="C32" s="5">
        <v>0.62809999999999999</v>
      </c>
      <c r="E32" s="5">
        <v>0.26</v>
      </c>
      <c r="F32" s="5">
        <f t="shared" si="0"/>
        <v>0.63174834030897298</v>
      </c>
      <c r="G32" s="4">
        <v>111.08270710774374</v>
      </c>
      <c r="H32" s="5">
        <f t="shared" si="1"/>
        <v>2.4298013088806654</v>
      </c>
      <c r="I32" s="5">
        <f t="shared" si="2"/>
        <v>0.49763737796084689</v>
      </c>
      <c r="J32" s="6">
        <f t="shared" si="3"/>
        <v>0</v>
      </c>
    </row>
    <row r="33" spans="1:10" x14ac:dyDescent="0.45">
      <c r="A33" s="4">
        <v>101.10635000000001</v>
      </c>
      <c r="B33" s="5">
        <v>0.27</v>
      </c>
      <c r="C33" s="5">
        <v>0.64129999999999998</v>
      </c>
      <c r="E33" s="5">
        <v>0.27</v>
      </c>
      <c r="F33" s="5">
        <f t="shared" si="0"/>
        <v>0.64467589193163499</v>
      </c>
      <c r="G33" s="4">
        <v>110.35545242959874</v>
      </c>
      <c r="H33" s="5">
        <f t="shared" si="1"/>
        <v>2.3876884886356851</v>
      </c>
      <c r="I33" s="5">
        <f t="shared" si="2"/>
        <v>0.48674535351830805</v>
      </c>
      <c r="J33" s="6">
        <f t="shared" si="3"/>
        <v>0</v>
      </c>
    </row>
    <row r="34" spans="1:10" x14ac:dyDescent="0.45">
      <c r="A34" s="4">
        <v>100.40157000000001</v>
      </c>
      <c r="B34" s="5">
        <v>0.28000000000000003</v>
      </c>
      <c r="C34" s="5">
        <v>0.65400000000000003</v>
      </c>
      <c r="E34" s="5">
        <v>0.28000000000000003</v>
      </c>
      <c r="F34" s="5">
        <f t="shared" si="0"/>
        <v>0.65711611009340198</v>
      </c>
      <c r="G34" s="4">
        <v>109.64080948741201</v>
      </c>
      <c r="H34" s="5">
        <f t="shared" si="1"/>
        <v>2.3468432503335781</v>
      </c>
      <c r="I34" s="5">
        <f t="shared" si="2"/>
        <v>0.47622762487027481</v>
      </c>
      <c r="J34" s="6">
        <f t="shared" si="3"/>
        <v>0</v>
      </c>
    </row>
    <row r="35" spans="1:10" x14ac:dyDescent="0.45">
      <c r="A35" s="4">
        <v>99.708340000000007</v>
      </c>
      <c r="B35" s="5">
        <v>0.28999999999999998</v>
      </c>
      <c r="C35" s="5">
        <v>0.66622999999999999</v>
      </c>
      <c r="E35" s="5">
        <v>0.28999999999999998</v>
      </c>
      <c r="F35" s="5">
        <f t="shared" si="0"/>
        <v>0.66909213647964816</v>
      </c>
      <c r="G35" s="4">
        <v>108.93843947697019</v>
      </c>
      <c r="H35" s="5">
        <f t="shared" si="1"/>
        <v>2.3072142637229249</v>
      </c>
      <c r="I35" s="5">
        <f t="shared" si="2"/>
        <v>0.46606741340894525</v>
      </c>
      <c r="J35" s="6">
        <f t="shared" si="3"/>
        <v>7.2164496600635175E-16</v>
      </c>
    </row>
    <row r="36" spans="1:10" x14ac:dyDescent="0.45">
      <c r="A36" s="4">
        <v>99.026480000000006</v>
      </c>
      <c r="B36" s="5">
        <v>0.3</v>
      </c>
      <c r="C36" s="5">
        <v>0.67801999999999996</v>
      </c>
      <c r="E36" s="5">
        <v>0.3</v>
      </c>
      <c r="F36" s="5">
        <f t="shared" si="0"/>
        <v>0.68062581260207899</v>
      </c>
      <c r="G36" s="4">
        <v>108.24801468900976</v>
      </c>
      <c r="H36" s="5">
        <f t="shared" si="1"/>
        <v>2.2687527086735968</v>
      </c>
      <c r="I36" s="5">
        <f t="shared" si="2"/>
        <v>0.45624883913988507</v>
      </c>
      <c r="J36" s="6">
        <f t="shared" si="3"/>
        <v>1.4988010832439613E-15</v>
      </c>
    </row>
    <row r="37" spans="1:10" x14ac:dyDescent="0.45">
      <c r="A37" s="4">
        <v>98.355670000000003</v>
      </c>
      <c r="B37" s="5">
        <v>0.31</v>
      </c>
      <c r="C37" s="5">
        <v>0.68937000000000004</v>
      </c>
      <c r="E37" s="5">
        <v>0.31</v>
      </c>
      <c r="F37" s="5">
        <f t="shared" si="0"/>
        <v>0.69173776228741679</v>
      </c>
      <c r="G37" s="4">
        <v>107.56921813709138</v>
      </c>
      <c r="H37" s="5">
        <f t="shared" si="1"/>
        <v>2.2314121364110218</v>
      </c>
      <c r="I37" s="5">
        <f t="shared" si="2"/>
        <v>0.44675686625012057</v>
      </c>
      <c r="J37" s="6">
        <f t="shared" si="3"/>
        <v>0</v>
      </c>
    </row>
    <row r="38" spans="1:10" x14ac:dyDescent="0.45">
      <c r="A38" s="4">
        <v>97.695639999999997</v>
      </c>
      <c r="B38" s="5">
        <v>0.32</v>
      </c>
      <c r="C38" s="5">
        <v>0.70030000000000003</v>
      </c>
      <c r="E38" s="5">
        <v>0.32</v>
      </c>
      <c r="F38" s="5">
        <f t="shared" si="0"/>
        <v>0.7024474684697698</v>
      </c>
      <c r="G38" s="4">
        <v>106.90174319393016</v>
      </c>
      <c r="H38" s="5">
        <f t="shared" si="1"/>
        <v>2.1951483389680306</v>
      </c>
      <c r="I38" s="5">
        <f t="shared" si="2"/>
        <v>0.43757725225034039</v>
      </c>
      <c r="J38" s="6">
        <f t="shared" si="3"/>
        <v>-1.2212453270876722E-15</v>
      </c>
    </row>
    <row r="39" spans="1:10" x14ac:dyDescent="0.45">
      <c r="A39" s="4">
        <v>97.046199999999999</v>
      </c>
      <c r="B39" s="5">
        <v>0.33</v>
      </c>
      <c r="C39" s="5">
        <v>0.71084999999999998</v>
      </c>
      <c r="E39" s="5">
        <v>0.33</v>
      </c>
      <c r="F39" s="5">
        <f t="shared" si="0"/>
        <v>0.71277334470032228</v>
      </c>
      <c r="G39" s="4">
        <v>106.24529323663369</v>
      </c>
      <c r="H39" s="5">
        <f t="shared" si="1"/>
        <v>2.1599192263646128</v>
      </c>
      <c r="I39" s="5">
        <f t="shared" si="2"/>
        <v>0.4286965004472803</v>
      </c>
      <c r="J39" s="6">
        <f t="shared" si="3"/>
        <v>0</v>
      </c>
    </row>
    <row r="40" spans="1:10" x14ac:dyDescent="0.45">
      <c r="A40" s="4">
        <v>96.407020000000003</v>
      </c>
      <c r="B40" s="5">
        <v>0.34</v>
      </c>
      <c r="C40" s="5">
        <v>0.72101999999999999</v>
      </c>
      <c r="E40" s="5">
        <v>0.34</v>
      </c>
      <c r="F40" s="5">
        <f t="shared" si="0"/>
        <v>0.72273280175767318</v>
      </c>
      <c r="G40" s="4">
        <v>105.59958130118692</v>
      </c>
      <c r="H40" s="5">
        <f t="shared" si="1"/>
        <v>2.1256847110519796</v>
      </c>
      <c r="I40" s="5">
        <f t="shared" si="2"/>
        <v>0.42010181551867687</v>
      </c>
      <c r="J40" s="6">
        <f t="shared" si="3"/>
        <v>0</v>
      </c>
    </row>
    <row r="41" spans="1:10" x14ac:dyDescent="0.45">
      <c r="A41" s="4">
        <v>95.777919999999995</v>
      </c>
      <c r="B41" s="5">
        <v>0.35</v>
      </c>
      <c r="C41" s="5">
        <v>0.73082000000000003</v>
      </c>
      <c r="E41" s="5">
        <v>0.35</v>
      </c>
      <c r="F41" s="5">
        <f t="shared" si="0"/>
        <v>0.7323423097139381</v>
      </c>
      <c r="G41" s="4">
        <v>104.9643297464294</v>
      </c>
      <c r="H41" s="5">
        <f t="shared" si="1"/>
        <v>2.0924065991826803</v>
      </c>
      <c r="I41" s="5">
        <f t="shared" si="2"/>
        <v>0.41178106197855663</v>
      </c>
      <c r="J41" s="6">
        <f t="shared" si="3"/>
        <v>0</v>
      </c>
    </row>
    <row r="42" spans="1:10" x14ac:dyDescent="0.45">
      <c r="A42" s="4">
        <v>95.158680000000004</v>
      </c>
      <c r="B42" s="5">
        <v>0.36</v>
      </c>
      <c r="C42" s="5">
        <v>0.74029</v>
      </c>
      <c r="E42" s="5">
        <v>0.36</v>
      </c>
      <c r="F42" s="5">
        <f t="shared" si="0"/>
        <v>0.74161745578551141</v>
      </c>
      <c r="G42" s="4">
        <v>104.33926992768527</v>
      </c>
      <c r="H42" s="5">
        <f t="shared" si="1"/>
        <v>2.0600484882930874</v>
      </c>
      <c r="I42" s="5">
        <f t="shared" si="2"/>
        <v>0.4037227253351402</v>
      </c>
      <c r="J42" s="6">
        <f t="shared" si="3"/>
        <v>-1.1657341758564144E-15</v>
      </c>
    </row>
    <row r="43" spans="1:10" x14ac:dyDescent="0.45">
      <c r="A43" s="4">
        <v>94.549040000000005</v>
      </c>
      <c r="B43" s="5">
        <v>0.37</v>
      </c>
      <c r="C43" s="5">
        <v>0.74943000000000004</v>
      </c>
      <c r="E43" s="5">
        <v>0.37</v>
      </c>
      <c r="F43" s="5">
        <f t="shared" si="0"/>
        <v>0.75057299827298296</v>
      </c>
      <c r="G43" s="4">
        <v>103.72414188013734</v>
      </c>
      <c r="H43" s="5">
        <f t="shared" si="1"/>
        <v>2.028575671008062</v>
      </c>
      <c r="I43" s="5">
        <f t="shared" si="2"/>
        <v>0.39591587575717163</v>
      </c>
      <c r="J43" s="6">
        <f t="shared" si="3"/>
        <v>-1.0824674490095276E-15</v>
      </c>
    </row>
    <row r="44" spans="1:10" x14ac:dyDescent="0.45">
      <c r="A44" s="4">
        <v>93.948830000000001</v>
      </c>
      <c r="B44" s="5">
        <v>0.38</v>
      </c>
      <c r="C44" s="5">
        <v>0.75824999999999998</v>
      </c>
      <c r="E44" s="5">
        <v>0.38</v>
      </c>
      <c r="F44" s="5">
        <f t="shared" si="0"/>
        <v>0.75922291687212529</v>
      </c>
      <c r="G44" s="4">
        <v>103.11869401197298</v>
      </c>
      <c r="H44" s="5">
        <f t="shared" si="1"/>
        <v>1.9979550444003298</v>
      </c>
      <c r="I44" s="5">
        <f t="shared" si="2"/>
        <v>0.38835013407721541</v>
      </c>
      <c r="J44" s="6">
        <f t="shared" si="3"/>
        <v>1.1657341758564144E-15</v>
      </c>
    </row>
    <row r="45" spans="1:10" x14ac:dyDescent="0.45">
      <c r="A45" s="4">
        <v>93.357730000000004</v>
      </c>
      <c r="B45" s="5">
        <v>0.39</v>
      </c>
      <c r="C45" s="5">
        <v>0.76676</v>
      </c>
      <c r="E45" s="5">
        <v>0.39</v>
      </c>
      <c r="F45" s="5">
        <f t="shared" si="0"/>
        <v>0.76758045961685195</v>
      </c>
      <c r="G45" s="4">
        <v>102.52268280727736</v>
      </c>
      <c r="H45" s="5">
        <f t="shared" si="1"/>
        <v>1.9681550246585946</v>
      </c>
      <c r="I45" s="5">
        <f t="shared" si="2"/>
        <v>0.38101563997237375</v>
      </c>
      <c r="J45" s="6">
        <f t="shared" si="3"/>
        <v>0</v>
      </c>
    </row>
    <row r="46" spans="1:10" x14ac:dyDescent="0.45">
      <c r="A46" s="4">
        <v>92.775630000000007</v>
      </c>
      <c r="B46" s="5">
        <v>0.4</v>
      </c>
      <c r="C46" s="5">
        <v>0.77498999999999996</v>
      </c>
      <c r="E46" s="5">
        <v>0.4</v>
      </c>
      <c r="F46" s="5">
        <f t="shared" si="0"/>
        <v>0.77565818669562736</v>
      </c>
      <c r="G46" s="4">
        <v>101.93587253860586</v>
      </c>
      <c r="H46" s="5">
        <f t="shared" si="1"/>
        <v>1.9391454667390684</v>
      </c>
      <c r="I46" s="5">
        <f t="shared" si="2"/>
        <v>0.37390302217395455</v>
      </c>
      <c r="J46" s="6">
        <f t="shared" si="3"/>
        <v>0</v>
      </c>
    </row>
    <row r="47" spans="1:10" x14ac:dyDescent="0.45">
      <c r="A47" s="4">
        <v>92.202309999999997</v>
      </c>
      <c r="B47" s="5">
        <v>0.41</v>
      </c>
      <c r="C47" s="5">
        <v>0.78295000000000003</v>
      </c>
      <c r="E47" s="5">
        <v>0.41</v>
      </c>
      <c r="F47" s="5">
        <f t="shared" si="0"/>
        <v>0.78346801136486677</v>
      </c>
      <c r="G47" s="4">
        <v>101.35803498912918</v>
      </c>
      <c r="H47" s="5">
        <f t="shared" si="1"/>
        <v>1.9108975886947972</v>
      </c>
      <c r="I47" s="5">
        <f t="shared" si="2"/>
        <v>0.36700337056802362</v>
      </c>
      <c r="J47" s="6">
        <f t="shared" si="3"/>
        <v>-7.2164496600635175E-16</v>
      </c>
    </row>
    <row r="48" spans="1:10" x14ac:dyDescent="0.45">
      <c r="A48" s="4">
        <v>91.637460000000004</v>
      </c>
      <c r="B48" s="5">
        <v>0.42</v>
      </c>
      <c r="C48" s="5">
        <v>0.79063000000000005</v>
      </c>
      <c r="E48" s="5">
        <v>0.42</v>
      </c>
      <c r="F48" s="5">
        <f t="shared" si="0"/>
        <v>0.7910212381660997</v>
      </c>
      <c r="G48" s="4">
        <v>100.7889491842129</v>
      </c>
      <c r="H48" s="5">
        <f t="shared" si="1"/>
        <v>1.8833839003954755</v>
      </c>
      <c r="I48" s="5">
        <f t="shared" si="2"/>
        <v>0.36030821005844837</v>
      </c>
      <c r="J48" s="6">
        <f t="shared" si="3"/>
        <v>2.2204460492503131E-16</v>
      </c>
    </row>
    <row r="49" spans="1:10" x14ac:dyDescent="0.45">
      <c r="A49" s="4">
        <v>91.081059999999994</v>
      </c>
      <c r="B49" s="5">
        <v>0.43</v>
      </c>
      <c r="C49" s="5">
        <v>0.79806999999999995</v>
      </c>
      <c r="E49" s="5">
        <v>0.43</v>
      </c>
      <c r="F49" s="5">
        <f t="shared" si="0"/>
        <v>0.79832859863838512</v>
      </c>
      <c r="G49" s="4">
        <v>100.2284011322685</v>
      </c>
      <c r="H49" s="5">
        <f t="shared" si="1"/>
        <v>1.8565781363683376</v>
      </c>
      <c r="I49" s="5">
        <f t="shared" si="2"/>
        <v>0.35380947607300817</v>
      </c>
      <c r="J49" s="6">
        <f t="shared" si="3"/>
        <v>0</v>
      </c>
    </row>
    <row r="50" spans="1:10" x14ac:dyDescent="0.45">
      <c r="A50" s="4">
        <v>90.532790000000006</v>
      </c>
      <c r="B50" s="5">
        <v>0.44</v>
      </c>
      <c r="C50" s="5">
        <v>0.80525999999999998</v>
      </c>
      <c r="E50" s="5">
        <v>0.44</v>
      </c>
      <c r="F50" s="5">
        <f t="shared" si="0"/>
        <v>0.80540028470310898</v>
      </c>
      <c r="G50" s="4">
        <v>99.676183574689247</v>
      </c>
      <c r="H50" s="5">
        <f t="shared" si="1"/>
        <v>1.8304551925070658</v>
      </c>
      <c r="I50" s="5">
        <f t="shared" si="2"/>
        <v>0.34749949160159305</v>
      </c>
      <c r="J50" s="6">
        <f t="shared" si="3"/>
        <v>-1.1102230246251565E-15</v>
      </c>
    </row>
    <row r="51" spans="1:10" x14ac:dyDescent="0.45">
      <c r="A51" s="4">
        <v>89.992530000000002</v>
      </c>
      <c r="B51" s="5">
        <v>0.45</v>
      </c>
      <c r="C51" s="5">
        <v>0.81220999999999999</v>
      </c>
      <c r="E51" s="5">
        <v>0.45</v>
      </c>
      <c r="F51" s="5">
        <f t="shared" si="0"/>
        <v>0.81224597988520386</v>
      </c>
      <c r="G51" s="4">
        <v>99.132095744670394</v>
      </c>
      <c r="H51" s="5">
        <f t="shared" si="1"/>
        <v>1.804991066411564</v>
      </c>
      <c r="I51" s="5">
        <f t="shared" si="2"/>
        <v>0.34137094566326714</v>
      </c>
      <c r="J51" s="6">
        <f t="shared" si="3"/>
        <v>-8.0491169285323849E-16</v>
      </c>
    </row>
    <row r="52" spans="1:10" x14ac:dyDescent="0.45">
      <c r="A52" s="4">
        <v>89.460099999999997</v>
      </c>
      <c r="B52" s="5">
        <v>0.46</v>
      </c>
      <c r="C52" s="5">
        <v>0.81894</v>
      </c>
      <c r="E52" s="5">
        <v>0.46</v>
      </c>
      <c r="F52" s="5">
        <f t="shared" si="0"/>
        <v>0.8188748885226188</v>
      </c>
      <c r="G52" s="4">
        <v>98.595943134696839</v>
      </c>
      <c r="H52" s="5">
        <f t="shared" si="1"/>
        <v>1.7801628011361277</v>
      </c>
      <c r="I52" s="5">
        <f t="shared" si="2"/>
        <v>0.33541687310626572</v>
      </c>
      <c r="J52" s="6">
        <f t="shared" si="3"/>
        <v>-2.3037127760971998E-15</v>
      </c>
    </row>
    <row r="53" spans="1:10" x14ac:dyDescent="0.45">
      <c r="A53" s="4">
        <v>88.935329999999993</v>
      </c>
      <c r="B53" s="5">
        <v>0.47</v>
      </c>
      <c r="C53" s="5">
        <v>0.82545999999999997</v>
      </c>
      <c r="E53" s="5">
        <v>0.47</v>
      </c>
      <c r="F53" s="5">
        <f t="shared" si="0"/>
        <v>0.82529576310459063</v>
      </c>
      <c r="G53" s="4">
        <v>98.067537272472322</v>
      </c>
      <c r="H53" s="5">
        <f t="shared" si="1"/>
        <v>1.755948432137427</v>
      </c>
      <c r="I53" s="5">
        <f t="shared" si="2"/>
        <v>0.32963063565171608</v>
      </c>
      <c r="J53" s="6">
        <f t="shared" si="3"/>
        <v>0</v>
      </c>
    </row>
    <row r="54" spans="1:10" x14ac:dyDescent="0.45">
      <c r="A54" s="4">
        <v>88.417959999999994</v>
      </c>
      <c r="B54" s="5">
        <v>0.48</v>
      </c>
      <c r="C54" s="5">
        <v>0.83177000000000001</v>
      </c>
      <c r="E54" s="5">
        <v>0.48</v>
      </c>
      <c r="F54" s="5">
        <f t="shared" si="0"/>
        <v>0.83151692986895809</v>
      </c>
      <c r="G54" s="4">
        <v>97.546695505057173</v>
      </c>
      <c r="H54" s="5">
        <f t="shared" si="1"/>
        <v>1.732326937226996</v>
      </c>
      <c r="I54" s="5">
        <f t="shared" si="2"/>
        <v>0.32400590409815577</v>
      </c>
      <c r="J54" s="6">
        <f t="shared" si="3"/>
        <v>9.1593399531575415E-16</v>
      </c>
    </row>
    <row r="55" spans="1:10" x14ac:dyDescent="0.45">
      <c r="A55" s="4">
        <v>87.907939999999996</v>
      </c>
      <c r="B55" s="5">
        <v>0.49</v>
      </c>
      <c r="C55" s="5">
        <v>0.83787999999999996</v>
      </c>
      <c r="E55" s="5">
        <v>0.49</v>
      </c>
      <c r="F55" s="5">
        <f t="shared" si="0"/>
        <v>0.83754631277903735</v>
      </c>
      <c r="G55" s="4">
        <v>97.033240790974915</v>
      </c>
      <c r="H55" s="5">
        <f t="shared" si="1"/>
        <v>1.7092781893449742</v>
      </c>
      <c r="I55" s="5">
        <f t="shared" si="2"/>
        <v>0.31853664160973155</v>
      </c>
      <c r="J55" s="6">
        <f t="shared" si="3"/>
        <v>-4.4408920985006262E-16</v>
      </c>
    </row>
    <row r="56" spans="1:10" x14ac:dyDescent="0.45">
      <c r="A56" s="4">
        <v>87.40504</v>
      </c>
      <c r="B56" s="5">
        <v>0.5</v>
      </c>
      <c r="C56" s="5">
        <v>0.84379999999999999</v>
      </c>
      <c r="E56" s="5">
        <v>0.5</v>
      </c>
      <c r="F56" s="5">
        <f t="shared" si="0"/>
        <v>0.84339145599181209</v>
      </c>
      <c r="G56" s="4">
        <v>96.527001500046026</v>
      </c>
      <c r="H56" s="5">
        <f t="shared" si="1"/>
        <v>1.6867829119836242</v>
      </c>
      <c r="I56" s="5">
        <f t="shared" si="2"/>
        <v>0.31321708801637532</v>
      </c>
      <c r="J56" s="6">
        <f t="shared" si="3"/>
        <v>2.4980018054066022E-16</v>
      </c>
    </row>
    <row r="57" spans="1:10" x14ac:dyDescent="0.45">
      <c r="A57" s="4">
        <v>86.909130000000005</v>
      </c>
      <c r="B57" s="5">
        <v>0.51</v>
      </c>
      <c r="C57" s="5">
        <v>0.84953000000000001</v>
      </c>
      <c r="E57" s="5">
        <v>0.51</v>
      </c>
      <c r="F57" s="5">
        <f t="shared" si="0"/>
        <v>0.84905954492095737</v>
      </c>
      <c r="G57" s="4">
        <v>96.027811220705701</v>
      </c>
      <c r="H57" s="5">
        <f t="shared" si="1"/>
        <v>1.6648226370999164</v>
      </c>
      <c r="I57" s="5">
        <f t="shared" si="2"/>
        <v>0.30804174505927379</v>
      </c>
      <c r="J57" s="6">
        <f t="shared" si="3"/>
        <v>-1.5265566588595902E-15</v>
      </c>
    </row>
    <row r="58" spans="1:10" x14ac:dyDescent="0.45">
      <c r="A58" s="4">
        <v>86.42004</v>
      </c>
      <c r="B58" s="5">
        <v>0.52</v>
      </c>
      <c r="C58" s="5">
        <v>0.85509000000000002</v>
      </c>
      <c r="E58" s="5">
        <v>0.52</v>
      </c>
      <c r="F58" s="5">
        <f t="shared" si="0"/>
        <v>0.85455742599059392</v>
      </c>
      <c r="G58" s="4">
        <v>95.535508574561234</v>
      </c>
      <c r="H58" s="5">
        <f t="shared" si="1"/>
        <v>1.6433796653665267</v>
      </c>
      <c r="I58" s="5">
        <f t="shared" si="2"/>
        <v>0.30300536251959603</v>
      </c>
      <c r="J58" s="6">
        <f t="shared" si="3"/>
        <v>0</v>
      </c>
    </row>
    <row r="59" spans="1:10" x14ac:dyDescent="0.45">
      <c r="A59" s="4">
        <v>85.93759</v>
      </c>
      <c r="B59" s="5">
        <v>0.53</v>
      </c>
      <c r="C59" s="5">
        <v>0.86048000000000002</v>
      </c>
      <c r="E59" s="5">
        <v>0.53</v>
      </c>
      <c r="F59" s="5">
        <f t="shared" si="0"/>
        <v>0.85989162516879658</v>
      </c>
      <c r="G59" s="4">
        <v>95.04993703794797</v>
      </c>
      <c r="H59" s="5">
        <f t="shared" si="1"/>
        <v>1.6224370286203709</v>
      </c>
      <c r="I59" s="5">
        <f t="shared" si="2"/>
        <v>0.29810292517277059</v>
      </c>
      <c r="J59" s="6">
        <f t="shared" si="3"/>
        <v>1.2490009027033011E-15</v>
      </c>
    </row>
    <row r="60" spans="1:10" x14ac:dyDescent="0.45">
      <c r="A60" s="4">
        <v>85.461749999999995</v>
      </c>
      <c r="B60" s="5">
        <v>0.54</v>
      </c>
      <c r="C60" s="5">
        <v>0.86570999999999998</v>
      </c>
      <c r="E60" s="5">
        <v>0.54</v>
      </c>
      <c r="F60" s="5">
        <f t="shared" si="0"/>
        <v>0.86506836536327092</v>
      </c>
      <c r="G60" s="4">
        <v>94.570944770242775</v>
      </c>
      <c r="H60" s="5">
        <f t="shared" si="1"/>
        <v>1.6019784543764275</v>
      </c>
      <c r="I60" s="5">
        <f t="shared" si="2"/>
        <v>0.29332964051462923</v>
      </c>
      <c r="J60" s="6">
        <f t="shared" si="3"/>
        <v>-3.6082248300317588E-16</v>
      </c>
    </row>
    <row r="61" spans="1:10" x14ac:dyDescent="0.45">
      <c r="A61" s="4">
        <v>84.992289999999997</v>
      </c>
      <c r="B61" s="5">
        <v>0.55000000000000004</v>
      </c>
      <c r="C61" s="5">
        <v>0.87078</v>
      </c>
      <c r="E61" s="5">
        <v>0.55000000000000004</v>
      </c>
      <c r="F61" s="5">
        <f t="shared" si="0"/>
        <v>0.87009358275575699</v>
      </c>
      <c r="G61" s="4">
        <v>94.098384448699079</v>
      </c>
      <c r="H61" s="5">
        <f t="shared" si="1"/>
        <v>1.5819883322831945</v>
      </c>
      <c r="I61" s="5">
        <f t="shared" si="2"/>
        <v>0.28868092720942767</v>
      </c>
      <c r="J61" s="6">
        <f t="shared" si="3"/>
        <v>5.8286708792820718E-16</v>
      </c>
    </row>
    <row r="62" spans="1:10" x14ac:dyDescent="0.45">
      <c r="A62" s="4">
        <v>84.529070000000004</v>
      </c>
      <c r="B62" s="5">
        <v>0.56000000000000005</v>
      </c>
      <c r="C62" s="5">
        <v>0.87570000000000003</v>
      </c>
      <c r="E62" s="5">
        <v>0.56000000000000005</v>
      </c>
      <c r="F62" s="5">
        <f t="shared" si="0"/>
        <v>0.8749729421461695</v>
      </c>
      <c r="G62" s="4">
        <v>93.632113109571037</v>
      </c>
      <c r="H62" s="5">
        <f t="shared" si="1"/>
        <v>1.5624516824038739</v>
      </c>
      <c r="I62" s="5">
        <f t="shared" si="2"/>
        <v>0.28415240421324711</v>
      </c>
      <c r="J62" s="6">
        <f t="shared" si="3"/>
        <v>1.7763568394002505E-15</v>
      </c>
    </row>
    <row r="63" spans="1:10" x14ac:dyDescent="0.45">
      <c r="A63" s="4">
        <v>84.071979999999996</v>
      </c>
      <c r="B63" s="5">
        <v>0.56999999999999995</v>
      </c>
      <c r="C63" s="5">
        <v>0.88048000000000004</v>
      </c>
      <c r="E63" s="5">
        <v>0.56999999999999995</v>
      </c>
      <c r="F63" s="5">
        <f t="shared" si="0"/>
        <v>0.87971185137233632</v>
      </c>
      <c r="G63" s="4">
        <v>93.171991995297901</v>
      </c>
      <c r="H63" s="5">
        <f t="shared" si="1"/>
        <v>1.5433541252146252</v>
      </c>
      <c r="I63" s="5">
        <f t="shared" si="2"/>
        <v>0.27973988052945087</v>
      </c>
      <c r="J63" s="6">
        <f t="shared" si="3"/>
        <v>-2.0816681711721685E-16</v>
      </c>
    </row>
    <row r="64" spans="1:10" x14ac:dyDescent="0.45">
      <c r="A64" s="4">
        <v>83.620859999999993</v>
      </c>
      <c r="B64" s="5">
        <v>0.57999999999999996</v>
      </c>
      <c r="C64" s="5">
        <v>0.88510999999999995</v>
      </c>
      <c r="E64" s="5">
        <v>0.57999999999999996</v>
      </c>
      <c r="F64" s="5">
        <f t="shared" si="0"/>
        <v>0.88431547486653572</v>
      </c>
      <c r="G64" s="4">
        <v>92.717886407526208</v>
      </c>
      <c r="H64" s="5">
        <f t="shared" si="1"/>
        <v>1.5246818532181652</v>
      </c>
      <c r="I64" s="5">
        <f t="shared" si="2"/>
        <v>0.27543934555586741</v>
      </c>
      <c r="J64" s="6">
        <f t="shared" si="3"/>
        <v>0</v>
      </c>
    </row>
    <row r="65" spans="1:10" x14ac:dyDescent="0.45">
      <c r="A65" s="4">
        <v>83.175650000000005</v>
      </c>
      <c r="B65" s="5">
        <v>0.59</v>
      </c>
      <c r="C65" s="5">
        <v>0.88961000000000001</v>
      </c>
      <c r="E65" s="5">
        <v>0.59</v>
      </c>
      <c r="F65" s="5">
        <f t="shared" si="0"/>
        <v>0.88878874640568761</v>
      </c>
      <c r="G65" s="4">
        <v>92.269665565751779</v>
      </c>
      <c r="H65" s="5">
        <f t="shared" si="1"/>
        <v>1.5064216040774367</v>
      </c>
      <c r="I65" s="5">
        <f t="shared" si="2"/>
        <v>0.2712469599861273</v>
      </c>
      <c r="J65" s="6">
        <f t="shared" si="3"/>
        <v>1.8041124150158794E-16</v>
      </c>
    </row>
    <row r="66" spans="1:10" x14ac:dyDescent="0.45">
      <c r="A66" s="4">
        <v>82.736199999999997</v>
      </c>
      <c r="B66" s="5">
        <v>0.6</v>
      </c>
      <c r="C66" s="5">
        <v>0.89398</v>
      </c>
      <c r="E66" s="5">
        <v>0.6</v>
      </c>
      <c r="F66" s="5">
        <f t="shared" si="0"/>
        <v>0.89313638110794269</v>
      </c>
      <c r="G66" s="4">
        <v>91.827202471369787</v>
      </c>
      <c r="H66" s="5">
        <f t="shared" si="1"/>
        <v>1.4885606351799046</v>
      </c>
      <c r="I66" s="5">
        <f t="shared" si="2"/>
        <v>0.26715904723014305</v>
      </c>
      <c r="J66" s="6">
        <f t="shared" si="3"/>
        <v>0</v>
      </c>
    </row>
    <row r="67" spans="1:10" x14ac:dyDescent="0.45">
      <c r="A67" s="4">
        <v>82.302310000000006</v>
      </c>
      <c r="B67" s="5">
        <v>0.61</v>
      </c>
      <c r="C67" s="5">
        <v>0.89822999999999997</v>
      </c>
      <c r="E67" s="5">
        <v>0.61</v>
      </c>
      <c r="F67" s="5">
        <f t="shared" si="0"/>
        <v>0.89736288672476816</v>
      </c>
      <c r="G67" s="4">
        <v>91.39037377692685</v>
      </c>
      <c r="H67" s="5">
        <f t="shared" si="1"/>
        <v>1.4710866995488003</v>
      </c>
      <c r="I67" s="5">
        <f t="shared" si="2"/>
        <v>0.2631720853211042</v>
      </c>
      <c r="J67" s="6">
        <f t="shared" si="3"/>
        <v>1.1934897514720433E-15</v>
      </c>
    </row>
    <row r="68" spans="1:10" x14ac:dyDescent="0.45">
      <c r="A68" s="4">
        <v>81.87397</v>
      </c>
      <c r="B68" s="5">
        <v>0.62</v>
      </c>
      <c r="C68" s="5">
        <v>0.90234999999999999</v>
      </c>
      <c r="E68" s="5">
        <v>0.62</v>
      </c>
      <c r="F68" s="5">
        <f t="shared" si="0"/>
        <v>0.90147257427414451</v>
      </c>
      <c r="G68" s="4">
        <v>90.959059660375019</v>
      </c>
      <c r="H68" s="5">
        <f t="shared" si="1"/>
        <v>1.4539880230228137</v>
      </c>
      <c r="I68" s="5">
        <f t="shared" si="2"/>
        <v>0.25928269927856529</v>
      </c>
      <c r="J68" s="6">
        <f t="shared" si="3"/>
        <v>6.8001160258290838E-16</v>
      </c>
    </row>
    <row r="69" spans="1:10" x14ac:dyDescent="0.45">
      <c r="A69" s="4">
        <v>81.450999999999993</v>
      </c>
      <c r="B69" s="5">
        <v>0.63</v>
      </c>
      <c r="C69" s="5">
        <v>0.90636000000000005</v>
      </c>
      <c r="E69" s="5">
        <v>0.63</v>
      </c>
      <c r="F69" s="5">
        <f t="shared" si="0"/>
        <v>0.90546956805727463</v>
      </c>
      <c r="G69" s="4">
        <v>90.533143704133977</v>
      </c>
      <c r="H69" s="5">
        <f t="shared" si="1"/>
        <v>1.4372532826305946</v>
      </c>
      <c r="I69" s="5">
        <f t="shared" si="2"/>
        <v>0.2554876538992531</v>
      </c>
      <c r="J69" s="6">
        <f t="shared" si="3"/>
        <v>1.7208456881689926E-15</v>
      </c>
    </row>
    <row r="70" spans="1:10" x14ac:dyDescent="0.45">
      <c r="A70" s="4">
        <v>81.033349999999999</v>
      </c>
      <c r="B70" s="5">
        <v>0.64</v>
      </c>
      <c r="C70" s="5">
        <v>0.91025999999999996</v>
      </c>
      <c r="E70" s="5">
        <v>0.64</v>
      </c>
      <c r="F70" s="5">
        <f t="shared" si="0"/>
        <v>0.90935781509830971</v>
      </c>
      <c r="G70" s="4">
        <v>90.112512778774388</v>
      </c>
      <c r="H70" s="5">
        <f t="shared" si="1"/>
        <v>1.420871586091109</v>
      </c>
      <c r="I70" s="5">
        <f t="shared" si="2"/>
        <v>0.25178384694914008</v>
      </c>
      <c r="J70" s="6">
        <f t="shared" si="3"/>
        <v>-1.3877787807814457E-16</v>
      </c>
    </row>
    <row r="71" spans="1:10" x14ac:dyDescent="0.45">
      <c r="A71" s="4">
        <v>80.620859999999993</v>
      </c>
      <c r="B71" s="5">
        <v>0.65</v>
      </c>
      <c r="C71" s="5">
        <v>0.91403999999999996</v>
      </c>
      <c r="E71" s="5">
        <v>0.65</v>
      </c>
      <c r="F71" s="5">
        <f t="shared" ref="F71:F106" si="4">+H71*E71</f>
        <v>0.91314109404376931</v>
      </c>
      <c r="G71" s="4">
        <v>89.697056931140196</v>
      </c>
      <c r="H71" s="5">
        <f t="shared" ref="H71:H106" si="5">10^($F$2-$G$2/($H$2+G71))/$I$2</f>
        <v>1.4048324523750297</v>
      </c>
      <c r="I71" s="5">
        <f t="shared" ref="I71:I106" si="6">10^($F$3-$G$3/($H$3+G71))/$I$2</f>
        <v>0.24816830273208509</v>
      </c>
      <c r="J71" s="6">
        <f t="shared" ref="J71:J106" si="7">1-H71*E71-I71*(1-E71)</f>
        <v>9.1593399531575415E-16</v>
      </c>
    </row>
    <row r="72" spans="1:10" x14ac:dyDescent="0.45">
      <c r="A72" s="4">
        <v>80.213449999999995</v>
      </c>
      <c r="B72" s="5">
        <v>0.66</v>
      </c>
      <c r="C72" s="5">
        <v>0.91773000000000005</v>
      </c>
      <c r="E72" s="5">
        <v>0.66</v>
      </c>
      <c r="F72" s="5">
        <f t="shared" si="4"/>
        <v>0.91682302355592238</v>
      </c>
      <c r="G72" s="4">
        <v>89.286669276735893</v>
      </c>
      <c r="H72" s="5">
        <f t="shared" si="5"/>
        <v>1.3891257932665491</v>
      </c>
      <c r="I72" s="5">
        <f t="shared" si="6"/>
        <v>0.24463816601198718</v>
      </c>
      <c r="J72" s="6">
        <f t="shared" si="7"/>
        <v>1.9845236565174673E-15</v>
      </c>
    </row>
    <row r="73" spans="1:10" x14ac:dyDescent="0.45">
      <c r="A73" s="4">
        <v>79.810950000000005</v>
      </c>
      <c r="B73" s="5">
        <v>0.67</v>
      </c>
      <c r="C73" s="5">
        <v>0.92130999999999996</v>
      </c>
      <c r="E73" s="5">
        <v>0.67</v>
      </c>
      <c r="F73" s="5">
        <f t="shared" si="4"/>
        <v>0.9204070702319076</v>
      </c>
      <c r="G73" s="4">
        <v>88.881245896208867</v>
      </c>
      <c r="H73" s="5">
        <f t="shared" si="5"/>
        <v>1.3737418958685188</v>
      </c>
      <c r="I73" s="5">
        <f t="shared" si="6"/>
        <v>0.24119069626694492</v>
      </c>
      <c r="J73" s="6">
        <f t="shared" si="7"/>
        <v>5.8286708792820718E-16</v>
      </c>
    </row>
    <row r="74" spans="1:10" x14ac:dyDescent="0.45">
      <c r="A74" s="4">
        <v>79.413340000000005</v>
      </c>
      <c r="B74" s="5">
        <v>0.68</v>
      </c>
      <c r="C74" s="5">
        <v>0.92479999999999996</v>
      </c>
      <c r="E74" s="5">
        <v>0.68</v>
      </c>
      <c r="F74" s="5">
        <f t="shared" si="4"/>
        <v>0.92389655607830146</v>
      </c>
      <c r="G74" s="4">
        <v>88.480685735764467</v>
      </c>
      <c r="H74" s="5">
        <f t="shared" si="5"/>
        <v>1.358671405997502</v>
      </c>
      <c r="I74" s="5">
        <f t="shared" si="6"/>
        <v>0.23782326225530634</v>
      </c>
      <c r="J74" s="6">
        <f t="shared" si="7"/>
        <v>5.2735593669694936E-16</v>
      </c>
    </row>
    <row r="75" spans="1:10" x14ac:dyDescent="0.45">
      <c r="A75" s="4">
        <v>79.02055</v>
      </c>
      <c r="B75" s="5">
        <v>0.69</v>
      </c>
      <c r="C75" s="5">
        <v>0.92818999999999996</v>
      </c>
      <c r="E75" s="5">
        <v>0.69</v>
      </c>
      <c r="F75" s="5">
        <f t="shared" si="4"/>
        <v>0.92729466556879958</v>
      </c>
      <c r="G75" s="4">
        <v>88.084890511356676</v>
      </c>
      <c r="H75" s="5">
        <f t="shared" si="5"/>
        <v>1.3439053124185503</v>
      </c>
      <c r="I75" s="5">
        <f t="shared" si="6"/>
        <v>0.23453333687484312</v>
      </c>
      <c r="J75" s="6">
        <f t="shared" si="7"/>
        <v>-9.5756735873919752E-16</v>
      </c>
    </row>
    <row r="76" spans="1:10" x14ac:dyDescent="0.45">
      <c r="A76" s="4">
        <v>78.632429999999999</v>
      </c>
      <c r="B76" s="5">
        <v>0.7</v>
      </c>
      <c r="C76" s="5">
        <v>0.93149000000000004</v>
      </c>
      <c r="E76" s="5">
        <v>0.7</v>
      </c>
      <c r="F76" s="5">
        <f t="shared" si="4"/>
        <v>0.93060445231075073</v>
      </c>
      <c r="G76" s="4">
        <v>87.693764616503685</v>
      </c>
      <c r="H76" s="5">
        <f t="shared" si="5"/>
        <v>1.3294349318725012</v>
      </c>
      <c r="I76" s="5">
        <f t="shared" si="6"/>
        <v>0.23131849229749099</v>
      </c>
      <c r="J76" s="6">
        <f t="shared" si="7"/>
        <v>1.9567680809018384E-15</v>
      </c>
    </row>
    <row r="77" spans="1:10" x14ac:dyDescent="0.45">
      <c r="A77" s="4">
        <v>78.248890000000003</v>
      </c>
      <c r="B77" s="5">
        <v>0.71</v>
      </c>
      <c r="C77" s="5">
        <v>0.93469999999999998</v>
      </c>
      <c r="E77" s="5">
        <v>0.71</v>
      </c>
      <c r="F77" s="5">
        <f t="shared" si="4"/>
        <v>0.9338288453446556</v>
      </c>
      <c r="G77" s="4">
        <v>87.307215033583006</v>
      </c>
      <c r="H77" s="5">
        <f t="shared" si="5"/>
        <v>1.3152518948516276</v>
      </c>
      <c r="I77" s="5">
        <f t="shared" si="6"/>
        <v>0.22817639536325698</v>
      </c>
      <c r="J77" s="6">
        <f t="shared" si="7"/>
        <v>-1.3877787807814457E-16</v>
      </c>
    </row>
    <row r="78" spans="1:10" x14ac:dyDescent="0.45">
      <c r="A78" s="4">
        <v>77.869759999999999</v>
      </c>
      <c r="B78" s="5">
        <v>0.72</v>
      </c>
      <c r="C78" s="5">
        <v>0.93783000000000005</v>
      </c>
      <c r="E78" s="5">
        <v>0.72</v>
      </c>
      <c r="F78" s="5">
        <f t="shared" si="4"/>
        <v>0.93697065509897981</v>
      </c>
      <c r="G78" s="4">
        <v>86.925151248465255</v>
      </c>
      <c r="H78" s="5">
        <f t="shared" si="5"/>
        <v>1.3013481320819165</v>
      </c>
      <c r="I78" s="5">
        <f t="shared" si="6"/>
        <v>0.22510480321792858</v>
      </c>
      <c r="J78" s="6">
        <f t="shared" si="7"/>
        <v>1.8041124150158794E-16</v>
      </c>
    </row>
    <row r="79" spans="1:10" x14ac:dyDescent="0.45">
      <c r="A79" s="4">
        <v>77.495140000000006</v>
      </c>
      <c r="B79" s="5">
        <v>0.73</v>
      </c>
      <c r="C79" s="5">
        <v>0.94088000000000005</v>
      </c>
      <c r="E79" s="5">
        <v>0.73</v>
      </c>
      <c r="F79" s="5">
        <f t="shared" si="4"/>
        <v>0.94003257902132775</v>
      </c>
      <c r="G79" s="4">
        <v>86.547485168354555</v>
      </c>
      <c r="H79" s="5">
        <f t="shared" si="5"/>
        <v>1.2877158616730517</v>
      </c>
      <c r="I79" s="5">
        <f t="shared" si="6"/>
        <v>0.22210155918026306</v>
      </c>
      <c r="J79" s="6">
        <f t="shared" si="7"/>
        <v>1.2212453270876722E-15</v>
      </c>
    </row>
    <row r="80" spans="1:10" x14ac:dyDescent="0.45">
      <c r="A80" s="4">
        <v>77.124759999999995</v>
      </c>
      <c r="B80" s="5">
        <v>0.74</v>
      </c>
      <c r="C80" s="5">
        <v>0.94384000000000001</v>
      </c>
      <c r="E80" s="5">
        <v>0.74</v>
      </c>
      <c r="F80" s="5">
        <f t="shared" si="4"/>
        <v>0.94301720690545032</v>
      </c>
      <c r="G80" s="4">
        <v>86.174131042704502</v>
      </c>
      <c r="H80" s="5">
        <f t="shared" si="5"/>
        <v>1.2743475768992572</v>
      </c>
      <c r="I80" s="5">
        <f t="shared" si="6"/>
        <v>0.2191645888251893</v>
      </c>
      <c r="J80" s="6">
        <f t="shared" si="7"/>
        <v>4.5796699765787707E-16</v>
      </c>
    </row>
    <row r="81" spans="1:10" x14ac:dyDescent="0.45">
      <c r="A81" s="4">
        <v>76.758679999999998</v>
      </c>
      <c r="B81" s="5">
        <v>0.75</v>
      </c>
      <c r="C81" s="5">
        <v>0.94672999999999996</v>
      </c>
      <c r="E81" s="5">
        <v>0.75</v>
      </c>
      <c r="F81" s="5">
        <f t="shared" si="4"/>
        <v>0.94592702593238154</v>
      </c>
      <c r="G81" s="4">
        <v>85.805005387086354</v>
      </c>
      <c r="H81" s="5">
        <f t="shared" si="5"/>
        <v>1.2612360345765088</v>
      </c>
      <c r="I81" s="5">
        <f t="shared" si="6"/>
        <v>0.21629189627046821</v>
      </c>
      <c r="J81" s="6">
        <f t="shared" si="7"/>
        <v>1.4085954624931674E-15</v>
      </c>
    </row>
    <row r="82" spans="1:10" x14ac:dyDescent="0.45">
      <c r="A82" s="4">
        <v>76.396709999999999</v>
      </c>
      <c r="B82" s="5">
        <v>0.76</v>
      </c>
      <c r="C82" s="5">
        <v>0.94955000000000001</v>
      </c>
      <c r="E82" s="5">
        <v>0.76</v>
      </c>
      <c r="F82" s="5">
        <f t="shared" si="4"/>
        <v>0.9487644254427936</v>
      </c>
      <c r="G82" s="4">
        <v>85.440026909891614</v>
      </c>
      <c r="H82" s="5">
        <f t="shared" si="5"/>
        <v>1.2483742440036758</v>
      </c>
      <c r="I82" s="5">
        <f t="shared" si="6"/>
        <v>0.2134815606550263</v>
      </c>
      <c r="J82" s="6">
        <f t="shared" si="7"/>
        <v>9.0205620750793969E-17</v>
      </c>
    </row>
    <row r="83" spans="1:10" x14ac:dyDescent="0.45">
      <c r="A83" s="4">
        <v>76.038880000000006</v>
      </c>
      <c r="B83" s="5">
        <v>0.77</v>
      </c>
      <c r="C83" s="5">
        <v>0.95230000000000004</v>
      </c>
      <c r="E83" s="5">
        <v>0.77</v>
      </c>
      <c r="F83" s="5">
        <f t="shared" si="4"/>
        <v>0.95153170145647359</v>
      </c>
      <c r="G83" s="4">
        <v>85.079116441752518</v>
      </c>
      <c r="H83" s="5">
        <f t="shared" si="5"/>
        <v>1.2357554564369786</v>
      </c>
      <c r="I83" s="5">
        <f t="shared" si="6"/>
        <v>0.21073173279793389</v>
      </c>
      <c r="J83" s="6">
        <f t="shared" si="7"/>
        <v>1.6167622796103842E-15</v>
      </c>
    </row>
    <row r="84" spans="1:10" x14ac:dyDescent="0.45">
      <c r="A84" s="4">
        <v>75.684970000000007</v>
      </c>
      <c r="B84" s="5">
        <v>0.78</v>
      </c>
      <c r="C84" s="5">
        <v>0.95496999999999999</v>
      </c>
      <c r="E84" s="5">
        <v>0.78</v>
      </c>
      <c r="F84" s="5">
        <f t="shared" si="4"/>
        <v>0.95423106095390764</v>
      </c>
      <c r="G84" s="4">
        <v>84.722196867574141</v>
      </c>
      <c r="H84" s="5">
        <f t="shared" si="5"/>
        <v>1.2233731550691123</v>
      </c>
      <c r="I84" s="5">
        <f t="shared" si="6"/>
        <v>0.20804063202768736</v>
      </c>
      <c r="J84" s="6">
        <f t="shared" si="7"/>
        <v>1.1449174941446927E-15</v>
      </c>
    </row>
    <row r="85" spans="1:10" x14ac:dyDescent="0.45">
      <c r="A85" s="4">
        <v>75.335009999999997</v>
      </c>
      <c r="B85" s="5">
        <v>0.79</v>
      </c>
      <c r="C85" s="5">
        <v>0.95757999999999999</v>
      </c>
      <c r="E85" s="5">
        <v>0.79</v>
      </c>
      <c r="F85" s="5">
        <f t="shared" si="4"/>
        <v>0.95686462593385824</v>
      </c>
      <c r="G85" s="4">
        <v>84.369193061069623</v>
      </c>
      <c r="H85" s="5">
        <f t="shared" si="5"/>
        <v>1.2112210454858965</v>
      </c>
      <c r="I85" s="5">
        <f t="shared" si="6"/>
        <v>0.2054065431721078</v>
      </c>
      <c r="J85" s="6">
        <f t="shared" si="7"/>
        <v>-8.6736173798840355E-16</v>
      </c>
    </row>
    <row r="86" spans="1:10" x14ac:dyDescent="0.45">
      <c r="A86" s="4">
        <v>74.988939999999999</v>
      </c>
      <c r="B86" s="5">
        <v>0.8</v>
      </c>
      <c r="C86" s="5">
        <v>0.96011999999999997</v>
      </c>
      <c r="E86" s="5">
        <v>0.8</v>
      </c>
      <c r="F86" s="5">
        <f t="shared" si="4"/>
        <v>0.95943443726004785</v>
      </c>
      <c r="G86" s="4">
        <v>84.020031821700385</v>
      </c>
      <c r="H86" s="5">
        <f t="shared" si="5"/>
        <v>1.1992930465750598</v>
      </c>
      <c r="I86" s="5">
        <f t="shared" si="6"/>
        <v>0.20282781369976322</v>
      </c>
      <c r="J86" s="6">
        <f t="shared" si="7"/>
        <v>-4.7878367936959876E-16</v>
      </c>
    </row>
    <row r="87" spans="1:10" x14ac:dyDescent="0.45">
      <c r="A87" s="4">
        <v>74.646630000000002</v>
      </c>
      <c r="B87" s="5">
        <v>0.81</v>
      </c>
      <c r="C87" s="5">
        <v>0.96260000000000001</v>
      </c>
      <c r="E87" s="5">
        <v>0.81</v>
      </c>
      <c r="F87" s="5">
        <f t="shared" si="4"/>
        <v>0.96194245830916358</v>
      </c>
      <c r="G87" s="4">
        <v>83.674641813923571</v>
      </c>
      <c r="H87" s="5">
        <f t="shared" si="5"/>
        <v>1.1875832818631649</v>
      </c>
      <c r="I87" s="5">
        <f t="shared" si="6"/>
        <v>0.20030285100440198</v>
      </c>
      <c r="J87" s="6">
        <f t="shared" si="7"/>
        <v>0</v>
      </c>
    </row>
    <row r="88" spans="1:10" x14ac:dyDescent="0.45">
      <c r="A88" s="4">
        <v>74.307990000000004</v>
      </c>
      <c r="B88" s="5">
        <v>0.82</v>
      </c>
      <c r="C88" s="5">
        <v>0.96501999999999999</v>
      </c>
      <c r="E88" s="5">
        <v>0.82</v>
      </c>
      <c r="F88" s="5">
        <f t="shared" si="4"/>
        <v>0.96439057843161013</v>
      </c>
      <c r="G88" s="4">
        <v>83.332953508654583</v>
      </c>
      <c r="H88" s="5">
        <f t="shared" si="5"/>
        <v>1.1760860712580612</v>
      </c>
      <c r="I88" s="5">
        <f t="shared" si="6"/>
        <v>0.19783011982438634</v>
      </c>
      <c r="J88" s="6">
        <f t="shared" si="7"/>
        <v>3.1225022567582528E-16</v>
      </c>
    </row>
    <row r="89" spans="1:10" x14ac:dyDescent="0.45">
      <c r="A89" s="4">
        <v>73.973039999999997</v>
      </c>
      <c r="B89" s="5">
        <v>0.83</v>
      </c>
      <c r="C89" s="5">
        <v>0.96738000000000002</v>
      </c>
      <c r="E89" s="5">
        <v>0.83</v>
      </c>
      <c r="F89" s="5">
        <f t="shared" si="4"/>
        <v>0.96678061623576383</v>
      </c>
      <c r="G89" s="4">
        <v>82.994899126855586</v>
      </c>
      <c r="H89" s="5">
        <f t="shared" si="5"/>
        <v>1.1647959231756191</v>
      </c>
      <c r="I89" s="5">
        <f t="shared" si="6"/>
        <v>0.19540813978962379</v>
      </c>
      <c r="J89" s="6">
        <f t="shared" si="7"/>
        <v>1.1102230246251565E-16</v>
      </c>
    </row>
    <row r="90" spans="1:10" x14ac:dyDescent="0.45">
      <c r="A90" s="4">
        <v>73.641620000000003</v>
      </c>
      <c r="B90" s="5">
        <v>0.84</v>
      </c>
      <c r="C90" s="5">
        <v>0.96969000000000005</v>
      </c>
      <c r="E90" s="5">
        <v>0.84</v>
      </c>
      <c r="F90" s="5">
        <f t="shared" si="4"/>
        <v>0.96911432270576803</v>
      </c>
      <c r="G90" s="4">
        <v>82.660412585165247</v>
      </c>
      <c r="H90" s="5">
        <f t="shared" si="5"/>
        <v>1.1537075270306762</v>
      </c>
      <c r="I90" s="5">
        <f t="shared" si="6"/>
        <v>0.19303548308894991</v>
      </c>
      <c r="J90" s="6">
        <f t="shared" si="7"/>
        <v>0</v>
      </c>
    </row>
    <row r="91" spans="1:10" x14ac:dyDescent="0.45">
      <c r="A91" s="4">
        <v>73.313730000000007</v>
      </c>
      <c r="B91" s="5">
        <v>0.85</v>
      </c>
      <c r="C91" s="5">
        <v>0.97192999999999996</v>
      </c>
      <c r="E91" s="5">
        <v>0.85</v>
      </c>
      <c r="F91" s="5">
        <f t="shared" si="4"/>
        <v>0.97139338416230037</v>
      </c>
      <c r="G91" s="4">
        <v>82.329429443487982</v>
      </c>
      <c r="H91" s="5">
        <f t="shared" si="5"/>
        <v>1.1428157460732946</v>
      </c>
      <c r="I91" s="5">
        <f t="shared" si="6"/>
        <v>0.19071077225133232</v>
      </c>
      <c r="J91" s="6">
        <f t="shared" si="7"/>
        <v>-2.1857515797307769E-16</v>
      </c>
    </row>
    <row r="92" spans="1:10" x14ac:dyDescent="0.45">
      <c r="A92" s="4">
        <v>72.989260000000002</v>
      </c>
      <c r="B92" s="5">
        <v>0.86</v>
      </c>
      <c r="C92" s="5">
        <v>0.97413000000000005</v>
      </c>
      <c r="E92" s="5">
        <v>0.86</v>
      </c>
      <c r="F92" s="5">
        <f t="shared" si="4"/>
        <v>0.97361942507514432</v>
      </c>
      <c r="G92" s="4">
        <v>82.001886854465525</v>
      </c>
      <c r="H92" s="5">
        <f t="shared" si="5"/>
        <v>1.1321156105524934</v>
      </c>
      <c r="I92" s="5">
        <f t="shared" si="6"/>
        <v>0.18843267803468638</v>
      </c>
      <c r="J92" s="6">
        <f t="shared" si="7"/>
        <v>-4.1286418728248009E-16</v>
      </c>
    </row>
    <row r="93" spans="1:10" x14ac:dyDescent="0.45">
      <c r="A93" s="4">
        <v>72.668170000000003</v>
      </c>
      <c r="B93" s="5">
        <v>0.87</v>
      </c>
      <c r="C93" s="5">
        <v>0.97626999999999997</v>
      </c>
      <c r="E93" s="5">
        <v>0.87</v>
      </c>
      <c r="F93" s="5">
        <f t="shared" si="4"/>
        <v>0.97579401073586158</v>
      </c>
      <c r="G93" s="4">
        <v>81.677723514753978</v>
      </c>
      <c r="H93" s="5">
        <f t="shared" si="5"/>
        <v>1.1216023111906455</v>
      </c>
      <c r="I93" s="5">
        <f t="shared" si="6"/>
        <v>0.18619991741643466</v>
      </c>
      <c r="J93" s="6">
        <f t="shared" si="7"/>
        <v>1.9116652705264414E-15</v>
      </c>
    </row>
    <row r="94" spans="1:10" x14ac:dyDescent="0.45">
      <c r="A94" s="4">
        <v>72.35042</v>
      </c>
      <c r="B94" s="5">
        <v>0.88</v>
      </c>
      <c r="C94" s="5">
        <v>0.97836000000000001</v>
      </c>
      <c r="E94" s="5">
        <v>0.88</v>
      </c>
      <c r="F94" s="5">
        <f t="shared" si="4"/>
        <v>0.97791864979835996</v>
      </c>
      <c r="G94" s="4">
        <v>81.356879618037581</v>
      </c>
      <c r="H94" s="5">
        <f t="shared" si="5"/>
        <v>1.1112711929526817</v>
      </c>
      <c r="I94" s="5">
        <f t="shared" si="6"/>
        <v>0.18401125168034005</v>
      </c>
      <c r="J94" s="6">
        <f t="shared" si="7"/>
        <v>-7.6674777638174874E-16</v>
      </c>
    </row>
    <row r="95" spans="1:10" x14ac:dyDescent="0.45">
      <c r="A95" s="4">
        <v>72.035960000000003</v>
      </c>
      <c r="B95" s="5">
        <v>0.89</v>
      </c>
      <c r="C95" s="5">
        <v>0.98040000000000005</v>
      </c>
      <c r="E95" s="5">
        <v>0.89</v>
      </c>
      <c r="F95" s="5">
        <f t="shared" si="4"/>
        <v>0.97999479669461376</v>
      </c>
      <c r="G95" s="4">
        <v>81.039296809707253</v>
      </c>
      <c r="H95" s="5">
        <f t="shared" si="5"/>
        <v>1.1011177490950717</v>
      </c>
      <c r="I95" s="5">
        <f t="shared" si="6"/>
        <v>0.18186548459440763</v>
      </c>
      <c r="J95" s="6">
        <f t="shared" si="7"/>
        <v>1.4051260155412137E-15</v>
      </c>
    </row>
    <row r="96" spans="1:10" x14ac:dyDescent="0.45">
      <c r="A96" s="4">
        <v>71.724680000000006</v>
      </c>
      <c r="B96" s="5">
        <v>0.9</v>
      </c>
      <c r="C96" s="5">
        <v>0.98240000000000005</v>
      </c>
      <c r="E96" s="5">
        <v>0.9</v>
      </c>
      <c r="F96" s="5">
        <f t="shared" si="4"/>
        <v>0.98202385393249836</v>
      </c>
      <c r="G96" s="4">
        <v>80.72491814314138</v>
      </c>
      <c r="H96" s="5">
        <f t="shared" si="5"/>
        <v>1.0911376154805537</v>
      </c>
      <c r="I96" s="5">
        <f t="shared" si="6"/>
        <v>0.1797614606750175</v>
      </c>
      <c r="J96" s="6">
        <f t="shared" si="7"/>
        <v>-1.0408340855860843E-16</v>
      </c>
    </row>
    <row r="97" spans="1:10" x14ac:dyDescent="0.45">
      <c r="A97" s="4">
        <v>71.416579999999996</v>
      </c>
      <c r="B97" s="5">
        <v>0.91</v>
      </c>
      <c r="C97" s="5">
        <v>0.98433999999999999</v>
      </c>
      <c r="E97" s="5">
        <v>0.91</v>
      </c>
      <c r="F97" s="5">
        <f t="shared" si="4"/>
        <v>0.98400717428205742</v>
      </c>
      <c r="G97" s="4">
        <v>80.41368803752313</v>
      </c>
      <c r="H97" s="5">
        <f t="shared" si="5"/>
        <v>1.081326565145118</v>
      </c>
      <c r="I97" s="5">
        <f t="shared" si="6"/>
        <v>0.1776980635326936</v>
      </c>
      <c r="J97" s="6">
        <f t="shared" si="7"/>
        <v>1.6306400674181987E-16</v>
      </c>
    </row>
    <row r="98" spans="1:10" x14ac:dyDescent="0.45">
      <c r="A98" s="4">
        <v>71.111509999999996</v>
      </c>
      <c r="B98" s="5">
        <v>0.92</v>
      </c>
      <c r="C98" s="5">
        <v>0.98624999999999996</v>
      </c>
      <c r="E98" s="5">
        <v>0.92</v>
      </c>
      <c r="F98" s="5">
        <f t="shared" si="4"/>
        <v>0.9859460628563852</v>
      </c>
      <c r="G98" s="4">
        <v>80.105552237135853</v>
      </c>
      <c r="H98" s="5">
        <f t="shared" si="5"/>
        <v>1.0716805031047665</v>
      </c>
      <c r="I98" s="5">
        <f t="shared" si="6"/>
        <v>0.17567421429519686</v>
      </c>
      <c r="J98" s="6">
        <f t="shared" si="7"/>
        <v>-9.3848540050345264E-16</v>
      </c>
    </row>
    <row r="99" spans="1:10" x14ac:dyDescent="0.45">
      <c r="A99" s="4">
        <v>70.809520000000006</v>
      </c>
      <c r="B99" s="5">
        <v>0.93</v>
      </c>
      <c r="C99" s="5">
        <v>0.98811000000000004</v>
      </c>
      <c r="E99" s="5">
        <v>0.93</v>
      </c>
      <c r="F99" s="5">
        <f t="shared" si="4"/>
        <v>0.98784177909272708</v>
      </c>
      <c r="G99" s="4">
        <v>79.800457772077138</v>
      </c>
      <c r="H99" s="5">
        <f t="shared" si="5"/>
        <v>1.0621954613900291</v>
      </c>
      <c r="I99" s="5">
        <f t="shared" si="6"/>
        <v>0.17368887010388923</v>
      </c>
      <c r="J99" s="6">
        <f t="shared" si="7"/>
        <v>6.83481049534862E-16</v>
      </c>
    </row>
    <row r="100" spans="1:10" x14ac:dyDescent="0.45">
      <c r="A100" s="4">
        <v>70.510509999999996</v>
      </c>
      <c r="B100" s="5">
        <v>0.94</v>
      </c>
      <c r="C100" s="5">
        <v>0.98992000000000002</v>
      </c>
      <c r="E100" s="5">
        <v>0.94</v>
      </c>
      <c r="F100" s="5">
        <f t="shared" si="4"/>
        <v>0.98969553863922921</v>
      </c>
      <c r="G100" s="4">
        <v>79.49835292033805</v>
      </c>
      <c r="H100" s="5">
        <f t="shared" si="5"/>
        <v>1.0528675942970525</v>
      </c>
      <c r="I100" s="5">
        <f t="shared" si="6"/>
        <v>0.17174102267953989</v>
      </c>
      <c r="J100" s="6">
        <f t="shared" si="7"/>
        <v>-1.6132928326584306E-15</v>
      </c>
    </row>
    <row r="101" spans="1:10" x14ac:dyDescent="0.45">
      <c r="A101" s="4">
        <v>70.214420000000004</v>
      </c>
      <c r="B101" s="5">
        <v>0.95</v>
      </c>
      <c r="C101" s="5">
        <v>0.99170000000000003</v>
      </c>
      <c r="E101" s="5">
        <v>0.95</v>
      </c>
      <c r="F101" s="5">
        <f t="shared" si="4"/>
        <v>0.99150851515230165</v>
      </c>
      <c r="G101" s="4">
        <v>79.199187171191966</v>
      </c>
      <c r="H101" s="5">
        <f t="shared" si="5"/>
        <v>1.0436931738445281</v>
      </c>
      <c r="I101" s="5">
        <f t="shared" si="6"/>
        <v>0.16982969695396061</v>
      </c>
      <c r="J101" s="6">
        <f t="shared" si="7"/>
        <v>3.1225022567582528E-16</v>
      </c>
    </row>
    <row r="102" spans="1:10" x14ac:dyDescent="0.45">
      <c r="A102" s="4">
        <v>69.921260000000004</v>
      </c>
      <c r="B102" s="5">
        <v>0.96</v>
      </c>
      <c r="C102" s="5">
        <v>0.99343000000000004</v>
      </c>
      <c r="E102" s="5">
        <v>0.96</v>
      </c>
      <c r="F102" s="5">
        <f t="shared" si="4"/>
        <v>0.99328184200943581</v>
      </c>
      <c r="G102" s="4">
        <v>78.902911189844801</v>
      </c>
      <c r="H102" s="5">
        <f t="shared" si="5"/>
        <v>1.0346685854264956</v>
      </c>
      <c r="I102" s="5">
        <f t="shared" si="6"/>
        <v>0.16795394976408215</v>
      </c>
      <c r="J102" s="6">
        <f t="shared" si="7"/>
        <v>8.9685203708000927E-16</v>
      </c>
    </row>
    <row r="103" spans="1:10" x14ac:dyDescent="0.45">
      <c r="A103" s="4">
        <v>69.630870000000002</v>
      </c>
      <c r="B103" s="5">
        <v>0.97</v>
      </c>
      <c r="C103" s="5">
        <v>0.99512999999999996</v>
      </c>
      <c r="E103" s="5">
        <v>0.97</v>
      </c>
      <c r="F103" s="5">
        <f t="shared" si="4"/>
        <v>0.99501661394184171</v>
      </c>
      <c r="G103" s="4">
        <v>78.609476783296117</v>
      </c>
      <c r="H103" s="5">
        <f t="shared" si="5"/>
        <v>1.0257903236513832</v>
      </c>
      <c r="I103" s="5">
        <f t="shared" si="6"/>
        <v>0.16611286860526575</v>
      </c>
      <c r="J103" s="6">
        <f t="shared" si="7"/>
        <v>3.1311758741381368E-16</v>
      </c>
    </row>
    <row r="104" spans="1:10" x14ac:dyDescent="0.45">
      <c r="A104" s="4">
        <v>69.343320000000006</v>
      </c>
      <c r="B104" s="5">
        <v>0.98</v>
      </c>
      <c r="C104" s="5">
        <v>0.99678999999999995</v>
      </c>
      <c r="E104" s="5">
        <v>0.98</v>
      </c>
      <c r="F104" s="5">
        <f t="shared" si="4"/>
        <v>0.99671388859118337</v>
      </c>
      <c r="G104" s="4">
        <v>78.318836867364411</v>
      </c>
      <c r="H104" s="5">
        <f t="shared" si="5"/>
        <v>1.0170549883583504</v>
      </c>
      <c r="I104" s="5">
        <f t="shared" si="6"/>
        <v>0.16430557044081168</v>
      </c>
      <c r="J104" s="6">
        <f t="shared" si="7"/>
        <v>3.9118014383277E-16</v>
      </c>
    </row>
    <row r="105" spans="1:10" x14ac:dyDescent="0.45">
      <c r="A105" s="4">
        <v>69.058530000000005</v>
      </c>
      <c r="B105" s="5">
        <v>0.99</v>
      </c>
      <c r="C105" s="5">
        <v>0.99841000000000002</v>
      </c>
      <c r="E105" s="5">
        <v>0.99</v>
      </c>
      <c r="F105" s="5">
        <f t="shared" si="4"/>
        <v>0.9983746879944756</v>
      </c>
      <c r="G105" s="4">
        <v>78.03094543483769</v>
      </c>
      <c r="H105" s="5">
        <f t="shared" si="5"/>
        <v>1.0084592808025006</v>
      </c>
      <c r="I105" s="5">
        <f t="shared" si="6"/>
        <v>0.1625312005648607</v>
      </c>
      <c r="J105" s="6">
        <f t="shared" si="7"/>
        <v>-1.2420424931602891E-13</v>
      </c>
    </row>
    <row r="106" spans="1:10" x14ac:dyDescent="0.45">
      <c r="A106" s="4">
        <v>68.776340000000005</v>
      </c>
      <c r="B106" s="5">
        <v>1</v>
      </c>
      <c r="C106" s="5">
        <v>1</v>
      </c>
      <c r="E106" s="5">
        <v>1</v>
      </c>
      <c r="F106" s="5">
        <f t="shared" si="4"/>
        <v>1.0000000699743672</v>
      </c>
      <c r="G106" s="4">
        <v>77.745759891455378</v>
      </c>
      <c r="H106" s="5">
        <f t="shared" si="5"/>
        <v>1.0000000699743672</v>
      </c>
      <c r="I106" s="5">
        <f t="shared" si="6"/>
        <v>0.16078894591144313</v>
      </c>
      <c r="J106" s="6">
        <f t="shared" si="7"/>
        <v>-6.9974367189473696E-8</v>
      </c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</vt:vector>
  </HeadingPairs>
  <TitlesOfParts>
    <vt:vector size="5" baseType="lpstr">
      <vt:lpstr>3-Stage</vt:lpstr>
      <vt:lpstr>VLE</vt:lpstr>
      <vt:lpstr>HO xy</vt:lpstr>
      <vt:lpstr>MT</vt:lpstr>
      <vt:lpstr>HO Txy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alane</cp:lastModifiedBy>
  <dcterms:created xsi:type="dcterms:W3CDTF">2020-01-28T23:14:16Z</dcterms:created>
  <dcterms:modified xsi:type="dcterms:W3CDTF">2020-01-29T17:18:03Z</dcterms:modified>
</cp:coreProperties>
</file>