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Chapter 17 Solvent Extraction - Single Stage\"/>
    </mc:Choice>
  </mc:AlternateContent>
  <bookViews>
    <workbookView xWindow="0" yWindow="0" windowWidth="24000" windowHeight="9735" tabRatio="873"/>
  </bookViews>
  <sheets>
    <sheet name="Data" sheetId="22" r:id="rId1"/>
    <sheet name="Data DIY" sheetId="25" r:id="rId2"/>
    <sheet name="Poly Fit" sheetId="27" r:id="rId3"/>
    <sheet name="Tie Line Slope" sheetId="28" r:id="rId4"/>
    <sheet name="1-Stage" sheetId="12" r:id="rId5"/>
    <sheet name="1-Stage Chart" sheetId="23" r:id="rId6"/>
    <sheet name="Ternary Diagram" sheetId="24" r:id="rId7"/>
    <sheet name="1-Stage DIY" sheetId="26" r:id="rId8"/>
  </sheets>
  <definedNames>
    <definedName name="solver_adj" localSheetId="4" hidden="1">'1-Stage'!$G$3:$G$5,'1-Stage'!$G$15:$G$17</definedName>
    <definedName name="solver_adj" localSheetId="7" hidden="1">'1-Stage DIY'!$G$3:$G$5,'1-Stage DIY'!$G$15:$G$17</definedName>
    <definedName name="solver_cvg" localSheetId="4" hidden="1">0.0001</definedName>
    <definedName name="solver_cvg" localSheetId="7" hidden="1">0.0001</definedName>
    <definedName name="solver_drv" localSheetId="4" hidden="1">1</definedName>
    <definedName name="solver_drv" localSheetId="7" hidden="1">1</definedName>
    <definedName name="solver_eng" localSheetId="4" hidden="1">1</definedName>
    <definedName name="solver_eng" localSheetId="7" hidden="1">1</definedName>
    <definedName name="solver_est" localSheetId="4" hidden="1">1</definedName>
    <definedName name="solver_est" localSheetId="7" hidden="1">1</definedName>
    <definedName name="solver_itr" localSheetId="4" hidden="1">2147483647</definedName>
    <definedName name="solver_itr" localSheetId="7" hidden="1">2147483647</definedName>
    <definedName name="solver_lhs1" localSheetId="4" hidden="1">'1-Stage'!$H$9:$H$13</definedName>
    <definedName name="solver_lhs1" localSheetId="7" hidden="1">'1-Stage DIY'!$H$9:$H$13</definedName>
    <definedName name="solver_lhs2" localSheetId="4" hidden="1">'1-Stage'!$J$18</definedName>
    <definedName name="solver_lhs2" localSheetId="7" hidden="1">'1-Stage DIY'!$J$18</definedName>
    <definedName name="solver_mip" localSheetId="4" hidden="1">2147483647</definedName>
    <definedName name="solver_mip" localSheetId="7" hidden="1">2147483647</definedName>
    <definedName name="solver_mni" localSheetId="4" hidden="1">30</definedName>
    <definedName name="solver_mni" localSheetId="7" hidden="1">30</definedName>
    <definedName name="solver_mrt" localSheetId="4" hidden="1">0.075</definedName>
    <definedName name="solver_mrt" localSheetId="7" hidden="1">0.075</definedName>
    <definedName name="solver_msl" localSheetId="4" hidden="1">2</definedName>
    <definedName name="solver_msl" localSheetId="7" hidden="1">2</definedName>
    <definedName name="solver_neg" localSheetId="4" hidden="1">1</definedName>
    <definedName name="solver_neg" localSheetId="7" hidden="1">1</definedName>
    <definedName name="solver_nod" localSheetId="4" hidden="1">2147483647</definedName>
    <definedName name="solver_nod" localSheetId="7" hidden="1">2147483647</definedName>
    <definedName name="solver_num" localSheetId="4" hidden="1">1</definedName>
    <definedName name="solver_num" localSheetId="7" hidden="1">1</definedName>
    <definedName name="solver_nwt" localSheetId="4" hidden="1">1</definedName>
    <definedName name="solver_nwt" localSheetId="7" hidden="1">1</definedName>
    <definedName name="solver_opt" localSheetId="4" hidden="1">'1-Stage'!$H$8</definedName>
    <definedName name="solver_opt" localSheetId="7" hidden="1">'1-Stage DIY'!$H$8</definedName>
    <definedName name="solver_pre" localSheetId="4" hidden="1">0.000001</definedName>
    <definedName name="solver_pre" localSheetId="7" hidden="1">0.000001</definedName>
    <definedName name="solver_rbv" localSheetId="4" hidden="1">1</definedName>
    <definedName name="solver_rbv" localSheetId="7" hidden="1">1</definedName>
    <definedName name="solver_rel1" localSheetId="4" hidden="1">2</definedName>
    <definedName name="solver_rel1" localSheetId="7" hidden="1">2</definedName>
    <definedName name="solver_rel2" localSheetId="4" hidden="1">2</definedName>
    <definedName name="solver_rel2" localSheetId="7" hidden="1">2</definedName>
    <definedName name="solver_rhs1" localSheetId="4" hidden="1">0</definedName>
    <definedName name="solver_rhs1" localSheetId="7" hidden="1">0</definedName>
    <definedName name="solver_rhs2" localSheetId="4" hidden="1">0</definedName>
    <definedName name="solver_rhs2" localSheetId="7" hidden="1">0</definedName>
    <definedName name="solver_rlx" localSheetId="4" hidden="1">2</definedName>
    <definedName name="solver_rlx" localSheetId="7" hidden="1">2</definedName>
    <definedName name="solver_rsd" localSheetId="4" hidden="1">0</definedName>
    <definedName name="solver_rsd" localSheetId="7" hidden="1">0</definedName>
    <definedName name="solver_scl" localSheetId="4" hidden="1">1</definedName>
    <definedName name="solver_scl" localSheetId="7" hidden="1">1</definedName>
    <definedName name="solver_sho" localSheetId="4" hidden="1">2</definedName>
    <definedName name="solver_sho" localSheetId="7" hidden="1">2</definedName>
    <definedName name="solver_ssz" localSheetId="4" hidden="1">100</definedName>
    <definedName name="solver_ssz" localSheetId="7" hidden="1">100</definedName>
    <definedName name="solver_tim" localSheetId="4" hidden="1">2147483647</definedName>
    <definedName name="solver_tim" localSheetId="7" hidden="1">2147483647</definedName>
    <definedName name="solver_tol" localSheetId="4" hidden="1">0.01</definedName>
    <definedName name="solver_tol" localSheetId="7" hidden="1">0.01</definedName>
    <definedName name="solver_typ" localSheetId="4" hidden="1">3</definedName>
    <definedName name="solver_typ" localSheetId="7" hidden="1">3</definedName>
    <definedName name="solver_val" localSheetId="4" hidden="1">0</definedName>
    <definedName name="solver_val" localSheetId="7" hidden="1">0</definedName>
    <definedName name="solver_ver" localSheetId="4" hidden="1">3</definedName>
    <definedName name="solver_ver" localSheetId="7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2" l="1"/>
  <c r="H12" i="12"/>
  <c r="K10" i="22" l="1"/>
  <c r="L10" i="22"/>
  <c r="M10" i="22"/>
  <c r="K11" i="22"/>
  <c r="L11" i="22"/>
  <c r="M11" i="22"/>
  <c r="K12" i="22"/>
  <c r="L12" i="22"/>
  <c r="M12" i="22"/>
  <c r="K13" i="22"/>
  <c r="L13" i="22"/>
  <c r="M13" i="22"/>
  <c r="K14" i="22"/>
  <c r="L14" i="22"/>
  <c r="M14" i="22"/>
  <c r="K15" i="22"/>
  <c r="L15" i="22"/>
  <c r="M15" i="22"/>
  <c r="K16" i="22"/>
  <c r="L16" i="22"/>
  <c r="M16" i="22"/>
  <c r="K17" i="22"/>
  <c r="L17" i="22"/>
  <c r="M17" i="22"/>
  <c r="M9" i="22"/>
  <c r="L9" i="22"/>
  <c r="K9" i="22"/>
  <c r="F10" i="22"/>
  <c r="F11" i="22"/>
  <c r="F12" i="22"/>
  <c r="F13" i="22"/>
  <c r="F14" i="22"/>
  <c r="F15" i="22"/>
  <c r="F16" i="22"/>
  <c r="F17" i="22"/>
  <c r="F9" i="22"/>
  <c r="E10" i="22"/>
  <c r="E11" i="22"/>
  <c r="E12" i="22"/>
  <c r="E13" i="22"/>
  <c r="E14" i="22"/>
  <c r="E15" i="22"/>
  <c r="E16" i="22"/>
  <c r="E17" i="22"/>
  <c r="E9" i="22"/>
  <c r="D10" i="22"/>
  <c r="D11" i="22"/>
  <c r="D12" i="22"/>
  <c r="D13" i="22"/>
  <c r="D14" i="22"/>
  <c r="D15" i="22"/>
  <c r="D16" i="22"/>
  <c r="D17" i="22"/>
  <c r="D9" i="22"/>
  <c r="N16" i="22" l="1"/>
  <c r="R16" i="22" s="1"/>
  <c r="D31" i="22" s="1"/>
  <c r="G10" i="22"/>
  <c r="P10" i="22" s="1"/>
  <c r="G9" i="22"/>
  <c r="Q9" i="22" s="1"/>
  <c r="G16" i="22"/>
  <c r="O16" i="22" s="1"/>
  <c r="D30" i="22" s="1"/>
  <c r="G12" i="22"/>
  <c r="Q12" i="22" s="1"/>
  <c r="G14" i="22"/>
  <c r="Q14" i="22" s="1"/>
  <c r="N15" i="22"/>
  <c r="S15" i="22" s="1"/>
  <c r="E28" i="22" s="1"/>
  <c r="N11" i="22"/>
  <c r="S11" i="22" s="1"/>
  <c r="B28" i="22" s="1"/>
  <c r="T16" i="22"/>
  <c r="S16" i="22"/>
  <c r="E31" i="22" s="1"/>
  <c r="P12" i="22"/>
  <c r="N17" i="22"/>
  <c r="T17" i="22" s="1"/>
  <c r="G15" i="22"/>
  <c r="P15" i="22" s="1"/>
  <c r="G11" i="22"/>
  <c r="P11" i="22" s="1"/>
  <c r="N9" i="22"/>
  <c r="T9" i="22" s="1"/>
  <c r="N14" i="22"/>
  <c r="S14" i="22" s="1"/>
  <c r="E25" i="22" s="1"/>
  <c r="N10" i="22"/>
  <c r="R10" i="22" s="1"/>
  <c r="A25" i="22" s="1"/>
  <c r="N13" i="22"/>
  <c r="S13" i="22" s="1"/>
  <c r="E22" i="22" s="1"/>
  <c r="G17" i="22"/>
  <c r="O17" i="22" s="1"/>
  <c r="G21" i="22" s="1"/>
  <c r="G13" i="22"/>
  <c r="P13" i="22" s="1"/>
  <c r="N12" i="22"/>
  <c r="T12" i="22" s="1"/>
  <c r="U10" i="22" l="1"/>
  <c r="B30" i="22"/>
  <c r="B27" i="22"/>
  <c r="B24" i="22"/>
  <c r="E27" i="22"/>
  <c r="E21" i="22"/>
  <c r="O12" i="22"/>
  <c r="A30" i="22" s="1"/>
  <c r="Q16" i="22"/>
  <c r="O10" i="22"/>
  <c r="A24" i="22" s="1"/>
  <c r="Q10" i="22"/>
  <c r="P16" i="22"/>
  <c r="U16" i="22" s="1"/>
  <c r="R13" i="22"/>
  <c r="D22" i="22" s="1"/>
  <c r="R14" i="22"/>
  <c r="D25" i="22" s="1"/>
  <c r="R15" i="22"/>
  <c r="D28" i="22" s="1"/>
  <c r="P9" i="22"/>
  <c r="R11" i="22"/>
  <c r="A28" i="22" s="1"/>
  <c r="T11" i="22"/>
  <c r="T14" i="22"/>
  <c r="P14" i="22"/>
  <c r="O14" i="22"/>
  <c r="D24" i="22" s="1"/>
  <c r="Q17" i="22"/>
  <c r="S12" i="22"/>
  <c r="B31" i="22" s="1"/>
  <c r="S9" i="22"/>
  <c r="B22" i="22" s="1"/>
  <c r="R12" i="22"/>
  <c r="A31" i="22" s="1"/>
  <c r="P17" i="22"/>
  <c r="O9" i="22"/>
  <c r="A21" i="22" s="1"/>
  <c r="Q11" i="22"/>
  <c r="R9" i="22"/>
  <c r="A22" i="22" s="1"/>
  <c r="T15" i="22"/>
  <c r="O15" i="22"/>
  <c r="D27" i="22" s="1"/>
  <c r="S10" i="22"/>
  <c r="B25" i="22" s="1"/>
  <c r="R17" i="22"/>
  <c r="G22" i="22" s="1"/>
  <c r="Q13" i="22"/>
  <c r="T10" i="22"/>
  <c r="S17" i="22"/>
  <c r="H22" i="22" s="1"/>
  <c r="T13" i="22"/>
  <c r="O13" i="22"/>
  <c r="D21" i="22" s="1"/>
  <c r="Q15" i="22"/>
  <c r="O11" i="22"/>
  <c r="A27" i="22" s="1"/>
  <c r="U14" i="22" l="1"/>
  <c r="U9" i="22"/>
  <c r="U11" i="22"/>
  <c r="U12" i="22"/>
  <c r="U17" i="22"/>
  <c r="U15" i="22"/>
  <c r="U13" i="22"/>
  <c r="E24" i="22"/>
  <c r="B21" i="22"/>
  <c r="E30" i="22"/>
  <c r="H21" i="22"/>
  <c r="H13" i="12" l="1"/>
  <c r="M16" i="12"/>
  <c r="M14" i="12"/>
  <c r="L16" i="12"/>
  <c r="L14" i="12"/>
  <c r="H11" i="12"/>
  <c r="K16" i="12"/>
  <c r="J16" i="12"/>
  <c r="K14" i="12"/>
  <c r="J14" i="12"/>
  <c r="K15" i="12"/>
  <c r="M15" i="12" s="1"/>
  <c r="J15" i="12"/>
  <c r="L15" i="12" s="1"/>
  <c r="H9" i="12"/>
  <c r="H8" i="12"/>
  <c r="G18" i="12"/>
  <c r="B18" i="12"/>
  <c r="G6" i="12"/>
  <c r="B6" i="12"/>
</calcChain>
</file>

<file path=xl/sharedStrings.xml><?xml version="1.0" encoding="utf-8"?>
<sst xmlns="http://schemas.openxmlformats.org/spreadsheetml/2006/main" count="176" uniqueCount="60">
  <si>
    <t>a</t>
  </si>
  <si>
    <t>W =</t>
  </si>
  <si>
    <t>A =</t>
  </si>
  <si>
    <t>I =</t>
  </si>
  <si>
    <t>W MB:</t>
  </si>
  <si>
    <t>A MB:</t>
  </si>
  <si>
    <t>I MB:</t>
  </si>
  <si>
    <t>F =</t>
  </si>
  <si>
    <t>S =</t>
  </si>
  <si>
    <t>E =</t>
  </si>
  <si>
    <t>R =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</si>
  <si>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</si>
  <si>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Extract</t>
  </si>
  <si>
    <t>Raffinate</t>
  </si>
  <si>
    <t>b</t>
  </si>
  <si>
    <t>c</t>
  </si>
  <si>
    <t>d</t>
  </si>
  <si>
    <t>Slope</t>
  </si>
  <si>
    <t>e</t>
  </si>
  <si>
    <r>
      <t>y = a 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+  b 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c 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d x + e</t>
    </r>
  </si>
  <si>
    <t>Extract:</t>
  </si>
  <si>
    <t>Raffinate:</t>
  </si>
  <si>
    <t>Slope:</t>
  </si>
  <si>
    <t>Products</t>
  </si>
  <si>
    <t>M</t>
  </si>
  <si>
    <t>Tie Lines</t>
  </si>
  <si>
    <t>Polynomial Fits</t>
  </si>
  <si>
    <t>Feed</t>
  </si>
  <si>
    <t xml:space="preserve">Instructions: </t>
  </si>
  <si>
    <t>W</t>
  </si>
  <si>
    <t>A</t>
  </si>
  <si>
    <t>4. Use the chart to make better guesses for the unknowns if necessary.</t>
  </si>
  <si>
    <t xml:space="preserve">2. Make guesses for the product flow rates and compositions. </t>
  </si>
  <si>
    <t>3. Run Solver to change product flowrates and compositions to satisfy the mole balances and polynomial equations.</t>
  </si>
  <si>
    <t>Note: The three polynomial equations are used instead of the three phase equilibrium equations (NRTL).</t>
  </si>
  <si>
    <t>Water</t>
  </si>
  <si>
    <t xml:space="preserve">W </t>
  </si>
  <si>
    <t>Mole Fractions</t>
  </si>
  <si>
    <t>Total Mole</t>
  </si>
  <si>
    <t>Acetic Acid</t>
  </si>
  <si>
    <t>MTBE</t>
  </si>
  <si>
    <t>ID</t>
  </si>
  <si>
    <t>Name</t>
  </si>
  <si>
    <t>MW</t>
  </si>
  <si>
    <t>Water Mole Fractions</t>
  </si>
  <si>
    <t>Mass Fraction</t>
  </si>
  <si>
    <t>Moles</t>
  </si>
  <si>
    <t>45 Degree Line</t>
  </si>
  <si>
    <t>Single Stage Solvent Extraction: Water/Acetic Acid/MTBE</t>
  </si>
  <si>
    <t>x</t>
  </si>
  <si>
    <t>y</t>
  </si>
  <si>
    <t>LLE for Water/Acetic Acid/MTBE</t>
  </si>
  <si>
    <t>M =</t>
  </si>
  <si>
    <t xml:space="preserve">1. Set the feed and solvent flow rates and compositions (W = water, A = acetic acid, and M = methyl tert-butyl ether (calculated)). </t>
  </si>
  <si>
    <t xml:space="preserve">Note: The point of having you complete this data sheet is to practice mass fraction to </t>
  </si>
  <si>
    <t>mole fraction conversion.</t>
  </si>
  <si>
    <t>Specified</t>
  </si>
  <si>
    <t>Calculated</t>
  </si>
  <si>
    <t>Iterated</t>
  </si>
  <si>
    <t>Objectives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</si>
</sst>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"/>
    <numFmt numFmtId="166" formatCode="0.000"/>
    <numFmt numFmtId="167" formatCode="0.0"/>
    <numFmt numFmtId="168" formatCode="0.0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7" tint="-0.499984740745262"/>
      </left>
      <right/>
      <top style="thick">
        <color theme="7" tint="-0.499984740745262"/>
      </top>
      <bottom style="thick">
        <color theme="7" tint="-0.499984740745262"/>
      </bottom>
      <diagonal/>
    </border>
    <border>
      <left/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/>
      <right/>
      <top style="thick">
        <color theme="7" tint="-0.499984740745262"/>
      </top>
      <bottom style="thick">
        <color theme="7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/>
    <xf numFmtId="0" fontId="0" fillId="0" borderId="0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 vertical="center"/>
    </xf>
    <xf numFmtId="166" fontId="1" fillId="2" borderId="14" xfId="0" applyNumberFormat="1" applyFont="1" applyFill="1" applyBorder="1" applyAlignment="1">
      <alignment horizontal="center" vertical="center"/>
    </xf>
    <xf numFmtId="166" fontId="0" fillId="2" borderId="15" xfId="0" applyNumberFormat="1" applyFill="1" applyBorder="1" applyAlignment="1">
      <alignment horizontal="center"/>
    </xf>
    <xf numFmtId="166" fontId="0" fillId="2" borderId="16" xfId="0" applyNumberFormat="1" applyFill="1" applyBorder="1" applyAlignment="1">
      <alignment horizontal="center"/>
    </xf>
    <xf numFmtId="0" fontId="0" fillId="2" borderId="9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/>
    <xf numFmtId="0" fontId="4" fillId="2" borderId="15" xfId="0" applyFont="1" applyFill="1" applyBorder="1" applyAlignment="1">
      <alignment horizontal="center" vertical="center" readingOrder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168" fontId="0" fillId="2" borderId="11" xfId="0" applyNumberFormat="1" applyFill="1" applyBorder="1" applyAlignment="1">
      <alignment horizontal="left"/>
    </xf>
    <xf numFmtId="0" fontId="0" fillId="2" borderId="12" xfId="0" applyFill="1" applyBorder="1" applyAlignment="1">
      <alignment horizontal="right" vertical="center"/>
    </xf>
    <xf numFmtId="168" fontId="0" fillId="2" borderId="13" xfId="0" applyNumberFormat="1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2" borderId="14" xfId="0" applyFill="1" applyBorder="1" applyAlignment="1">
      <alignment horizontal="right" vertical="center"/>
    </xf>
    <xf numFmtId="168" fontId="0" fillId="2" borderId="16" xfId="0" applyNumberFormat="1" applyFill="1" applyBorder="1" applyAlignment="1">
      <alignment horizontal="left"/>
    </xf>
    <xf numFmtId="0" fontId="1" fillId="2" borderId="9" xfId="0" applyFont="1" applyFill="1" applyBorder="1" applyAlignment="1">
      <alignment horizontal="right" vertical="center"/>
    </xf>
    <xf numFmtId="167" fontId="0" fillId="2" borderId="11" xfId="0" applyNumberFormat="1" applyFill="1" applyBorder="1" applyAlignment="1">
      <alignment horizontal="left" vertical="center"/>
    </xf>
    <xf numFmtId="166" fontId="1" fillId="2" borderId="13" xfId="0" applyNumberFormat="1" applyFont="1" applyFill="1" applyBorder="1" applyAlignment="1">
      <alignment horizontal="left" vertical="center"/>
    </xf>
    <xf numFmtId="166" fontId="0" fillId="2" borderId="16" xfId="0" applyNumberFormat="1" applyFill="1" applyBorder="1" applyAlignment="1">
      <alignment horizontal="left" vertical="center"/>
    </xf>
    <xf numFmtId="167" fontId="1" fillId="2" borderId="11" xfId="0" applyNumberFormat="1" applyFont="1" applyFill="1" applyBorder="1" applyAlignment="1">
      <alignment horizontal="left" vertical="center"/>
    </xf>
    <xf numFmtId="166" fontId="0" fillId="2" borderId="13" xfId="0" applyNumberFormat="1" applyFill="1" applyBorder="1" applyAlignment="1">
      <alignment horizontal="left"/>
    </xf>
    <xf numFmtId="166" fontId="0" fillId="2" borderId="13" xfId="0" applyNumberForma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right" vertical="center"/>
    </xf>
    <xf numFmtId="166" fontId="0" fillId="2" borderId="16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3" xfId="0" applyFill="1" applyBorder="1" applyAlignment="1"/>
    <xf numFmtId="165" fontId="0" fillId="2" borderId="1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0" fillId="0" borderId="0" xfId="0" applyFill="1" applyBorder="1"/>
    <xf numFmtId="165" fontId="0" fillId="2" borderId="19" xfId="0" applyNumberForma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 vertical="center" readingOrder="1"/>
    </xf>
    <xf numFmtId="0" fontId="3" fillId="0" borderId="0" xfId="0" applyFont="1"/>
    <xf numFmtId="164" fontId="0" fillId="2" borderId="12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20" xfId="0" applyFill="1" applyBorder="1" applyAlignment="1">
      <alignment horizontal="right" vertical="center"/>
    </xf>
    <xf numFmtId="167" fontId="1" fillId="4" borderId="21" xfId="0" applyNumberFormat="1" applyFont="1" applyFill="1" applyBorder="1" applyAlignment="1">
      <alignment horizontal="left" vertical="center"/>
    </xf>
    <xf numFmtId="0" fontId="0" fillId="4" borderId="22" xfId="0" applyFill="1" applyBorder="1" applyAlignment="1">
      <alignment horizontal="right" vertical="center"/>
    </xf>
    <xf numFmtId="166" fontId="0" fillId="4" borderId="23" xfId="0" applyNumberFormat="1" applyFill="1" applyBorder="1" applyAlignment="1">
      <alignment horizontal="left"/>
    </xf>
    <xf numFmtId="0" fontId="1" fillId="4" borderId="20" xfId="0" applyFont="1" applyFill="1" applyBorder="1" applyAlignment="1">
      <alignment horizontal="right" vertical="center"/>
    </xf>
    <xf numFmtId="167" fontId="0" fillId="4" borderId="21" xfId="0" applyNumberFormat="1" applyFill="1" applyBorder="1" applyAlignment="1">
      <alignment horizontal="left" vertical="center"/>
    </xf>
    <xf numFmtId="166" fontId="1" fillId="4" borderId="23" xfId="0" applyNumberFormat="1" applyFont="1" applyFill="1" applyBorder="1" applyAlignment="1">
      <alignment horizontal="left" vertical="center"/>
    </xf>
    <xf numFmtId="0" fontId="0" fillId="5" borderId="24" xfId="0" applyFill="1" applyBorder="1" applyAlignment="1">
      <alignment horizontal="right" vertical="center"/>
    </xf>
    <xf numFmtId="168" fontId="0" fillId="5" borderId="25" xfId="0" applyNumberFormat="1" applyFill="1" applyBorder="1" applyAlignment="1">
      <alignment horizontal="left"/>
    </xf>
    <xf numFmtId="0" fontId="0" fillId="5" borderId="26" xfId="0" applyFill="1" applyBorder="1" applyAlignment="1">
      <alignment horizontal="right"/>
    </xf>
    <xf numFmtId="168" fontId="0" fillId="5" borderId="27" xfId="0" applyNumberFormat="1" applyFill="1" applyBorder="1" applyAlignment="1">
      <alignment horizontal="left"/>
    </xf>
    <xf numFmtId="0" fontId="0" fillId="5" borderId="26" xfId="0" applyFill="1" applyBorder="1" applyAlignment="1">
      <alignment horizontal="right" vertical="center"/>
    </xf>
    <xf numFmtId="0" fontId="0" fillId="5" borderId="28" xfId="0" applyFill="1" applyBorder="1" applyAlignment="1">
      <alignment horizontal="right" vertical="center"/>
    </xf>
    <xf numFmtId="168" fontId="0" fillId="5" borderId="29" xfId="0" applyNumberFormat="1" applyFill="1" applyBorder="1" applyAlignment="1">
      <alignment horizontal="left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right" vertical="center"/>
    </xf>
    <xf numFmtId="167" fontId="0" fillId="6" borderId="33" xfId="0" applyNumberFormat="1" applyFill="1" applyBorder="1" applyAlignment="1">
      <alignment horizontal="left" vertical="center"/>
    </xf>
    <xf numFmtId="0" fontId="0" fillId="6" borderId="34" xfId="0" applyFill="1" applyBorder="1" applyAlignment="1">
      <alignment horizontal="right" vertical="center"/>
    </xf>
    <xf numFmtId="166" fontId="0" fillId="6" borderId="35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left"/>
    </xf>
    <xf numFmtId="0" fontId="0" fillId="7" borderId="36" xfId="0" applyFill="1" applyBorder="1" applyAlignment="1">
      <alignment horizontal="right" vertical="center"/>
    </xf>
    <xf numFmtId="166" fontId="0" fillId="7" borderId="37" xfId="0" applyNumberFormat="1" applyFill="1" applyBorder="1" applyAlignment="1">
      <alignment horizontal="left" vertical="center"/>
    </xf>
    <xf numFmtId="166" fontId="0" fillId="4" borderId="23" xfId="0" applyNumberFormat="1" applyFill="1" applyBorder="1" applyAlignment="1">
      <alignment horizontal="left" vertical="center"/>
    </xf>
    <xf numFmtId="0" fontId="0" fillId="7" borderId="36" xfId="0" applyFont="1" applyFill="1" applyBorder="1" applyAlignment="1">
      <alignment horizontal="right" vertical="center"/>
    </xf>
    <xf numFmtId="166" fontId="0" fillId="7" borderId="37" xfId="0" applyNumberFormat="1" applyFont="1" applyFill="1" applyBorder="1" applyAlignment="1">
      <alignment horizontal="left" vertical="center"/>
    </xf>
    <xf numFmtId="0" fontId="0" fillId="4" borderId="20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704196765524"/>
          <c:y val="4.4433078572242705E-2"/>
          <c:w val="0.82471572445515695"/>
          <c:h val="0.80535096532513228"/>
        </c:manualLayout>
      </c:layout>
      <c:scatterChart>
        <c:scatterStyle val="smoothMarker"/>
        <c:varyColors val="0"/>
        <c:ser>
          <c:idx val="13"/>
          <c:order val="0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A0-428D-9B60-116675FC83ED}"/>
            </c:ext>
          </c:extLst>
        </c:ser>
        <c:ser>
          <c:idx val="1"/>
          <c:order val="1"/>
          <c:tx>
            <c:v>2-Phase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0070C0"/>
                </a:solidFill>
                <a:prstDash val="solid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7.3467857062033903E-2"/>
                  <c:y val="0.1774465886581566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Data!$O$9:$O$17</c:f>
              <c:numCache>
                <c:formatCode>0.00000</c:formatCode>
                <c:ptCount val="9"/>
                <c:pt idx="0">
                  <c:v>5.4293655754413896E-2</c:v>
                </c:pt>
                <c:pt idx="1">
                  <c:v>0.11287457101264547</c:v>
                </c:pt>
                <c:pt idx="2">
                  <c:v>0.15947618144060896</c:v>
                </c:pt>
                <c:pt idx="3">
                  <c:v>0.25848301932857515</c:v>
                </c:pt>
                <c:pt idx="4">
                  <c:v>0.34032191734619116</c:v>
                </c:pt>
                <c:pt idx="5">
                  <c:v>0.44825720932467733</c:v>
                </c:pt>
                <c:pt idx="6">
                  <c:v>0.5565451232980001</c:v>
                </c:pt>
                <c:pt idx="7">
                  <c:v>0.63821764578571427</c:v>
                </c:pt>
                <c:pt idx="8">
                  <c:v>0.66490345339669632</c:v>
                </c:pt>
              </c:numCache>
            </c:numRef>
          </c:xVal>
          <c:yVal>
            <c:numRef>
              <c:f>Data!$P$9:$P$17</c:f>
              <c:numCache>
                <c:formatCode>0.00000</c:formatCode>
                <c:ptCount val="9"/>
                <c:pt idx="0">
                  <c:v>0</c:v>
                </c:pt>
                <c:pt idx="1">
                  <c:v>6.0548675918898898E-2</c:v>
                </c:pt>
                <c:pt idx="2">
                  <c:v>0.1367446502545811</c:v>
                </c:pt>
                <c:pt idx="3">
                  <c:v>0.19288761960816478</c:v>
                </c:pt>
                <c:pt idx="4">
                  <c:v>0.24421192687587653</c:v>
                </c:pt>
                <c:pt idx="5">
                  <c:v>0.24386165998350939</c:v>
                </c:pt>
                <c:pt idx="6">
                  <c:v>0.2338202118624817</c:v>
                </c:pt>
                <c:pt idx="7">
                  <c:v>0.20888248047617464</c:v>
                </c:pt>
                <c:pt idx="8">
                  <c:v>0.20137102915606908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A0-428D-9B60-116675FC83ED}"/>
            </c:ext>
          </c:extLst>
        </c:ser>
        <c:ser>
          <c:idx val="0"/>
          <c:order val="2"/>
          <c:tx>
            <c:v>Raffinate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0070C0"/>
                </a:solidFill>
                <a:prstDash val="solid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0.19191499797480069"/>
                  <c:y val="-7.2613941759887751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Data!$R$9:$R$17</c:f>
              <c:numCache>
                <c:formatCode>0.00000</c:formatCode>
                <c:ptCount val="9"/>
                <c:pt idx="0">
                  <c:v>0.99041535877259956</c:v>
                </c:pt>
                <c:pt idx="1">
                  <c:v>0.97448416215171929</c:v>
                </c:pt>
                <c:pt idx="2">
                  <c:v>0.95091300604485729</c:v>
                </c:pt>
                <c:pt idx="3">
                  <c:v>0.93211629482274561</c:v>
                </c:pt>
                <c:pt idx="4">
                  <c:v>0.89230691051777811</c:v>
                </c:pt>
                <c:pt idx="5">
                  <c:v>0.85941364899282524</c:v>
                </c:pt>
                <c:pt idx="6">
                  <c:v>0.80749620182733683</c:v>
                </c:pt>
                <c:pt idx="7">
                  <c:v>0.75854784961934196</c:v>
                </c:pt>
                <c:pt idx="8">
                  <c:v>0.74029822220573349</c:v>
                </c:pt>
              </c:numCache>
            </c:numRef>
          </c:xVal>
          <c:yVal>
            <c:numRef>
              <c:f>Data!$S$9:$S$17</c:f>
              <c:numCache>
                <c:formatCode>0.00000</c:formatCode>
                <c:ptCount val="9"/>
                <c:pt idx="0">
                  <c:v>0</c:v>
                </c:pt>
                <c:pt idx="1">
                  <c:v>1.535977983823498E-2</c:v>
                </c:pt>
                <c:pt idx="2">
                  <c:v>3.6450735791866508E-2</c:v>
                </c:pt>
                <c:pt idx="3">
                  <c:v>5.3964761755248149E-2</c:v>
                </c:pt>
                <c:pt idx="4">
                  <c:v>8.6722593554341254E-2</c:v>
                </c:pt>
                <c:pt idx="5">
                  <c:v>0.11077637187684584</c:v>
                </c:pt>
                <c:pt idx="6">
                  <c:v>0.14505576639844175</c:v>
                </c:pt>
                <c:pt idx="7">
                  <c:v>0.1641086668596298</c:v>
                </c:pt>
                <c:pt idx="8">
                  <c:v>0.17161608348648405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A0-428D-9B60-116675FC83ED}"/>
            </c:ext>
          </c:extLst>
        </c:ser>
        <c:ser>
          <c:idx val="2"/>
          <c:order val="3"/>
          <c:tx>
            <c:v>Tie Line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Data!$A$21:$A$22</c:f>
              <c:numCache>
                <c:formatCode>0.00000</c:formatCode>
                <c:ptCount val="2"/>
                <c:pt idx="0">
                  <c:v>5.4293655754413896E-2</c:v>
                </c:pt>
                <c:pt idx="1">
                  <c:v>0.99041535877259956</c:v>
                </c:pt>
              </c:numCache>
            </c:numRef>
          </c:xVal>
          <c:yVal>
            <c:numRef>
              <c:f>Data!$B$21:$B$22</c:f>
              <c:numCache>
                <c:formatCode>0.00000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DA0-428D-9B60-116675FC83ED}"/>
            </c:ext>
          </c:extLst>
        </c:ser>
        <c:ser>
          <c:idx val="3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Data!$A$24:$A$25</c:f>
              <c:numCache>
                <c:formatCode>0.00000</c:formatCode>
                <c:ptCount val="2"/>
                <c:pt idx="0">
                  <c:v>0.11287457101264547</c:v>
                </c:pt>
                <c:pt idx="1">
                  <c:v>0.97448416215171929</c:v>
                </c:pt>
              </c:numCache>
            </c:numRef>
          </c:xVal>
          <c:yVal>
            <c:numRef>
              <c:f>Data!$B$24:$B$25</c:f>
              <c:numCache>
                <c:formatCode>0.00000</c:formatCode>
                <c:ptCount val="2"/>
                <c:pt idx="0">
                  <c:v>6.0548675918898898E-2</c:v>
                </c:pt>
                <c:pt idx="1">
                  <c:v>1.535977983823498E-2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A0-428D-9B60-116675FC83ED}"/>
            </c:ext>
          </c:extLst>
        </c:ser>
        <c:ser>
          <c:idx val="4"/>
          <c:order val="5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Data!$A$27:$A$28</c:f>
              <c:numCache>
                <c:formatCode>0.00000</c:formatCode>
                <c:ptCount val="2"/>
                <c:pt idx="0">
                  <c:v>0.15947618144060896</c:v>
                </c:pt>
                <c:pt idx="1">
                  <c:v>0.95091300604485729</c:v>
                </c:pt>
              </c:numCache>
            </c:numRef>
          </c:xVal>
          <c:yVal>
            <c:numRef>
              <c:f>Data!$B$27:$B$28</c:f>
              <c:numCache>
                <c:formatCode>0.00000</c:formatCode>
                <c:ptCount val="2"/>
                <c:pt idx="0">
                  <c:v>0.1367446502545811</c:v>
                </c:pt>
                <c:pt idx="1">
                  <c:v>3.6450735791866508E-2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A0-428D-9B60-116675FC83ED}"/>
            </c:ext>
          </c:extLst>
        </c:ser>
        <c:ser>
          <c:idx val="5"/>
          <c:order val="6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Data!$A$30:$A$31</c:f>
              <c:numCache>
                <c:formatCode>0.00000</c:formatCode>
                <c:ptCount val="2"/>
                <c:pt idx="0">
                  <c:v>0.25848301932857515</c:v>
                </c:pt>
                <c:pt idx="1">
                  <c:v>0.93211629482274561</c:v>
                </c:pt>
              </c:numCache>
            </c:numRef>
          </c:xVal>
          <c:yVal>
            <c:numRef>
              <c:f>Data!$B$30:$B$31</c:f>
              <c:numCache>
                <c:formatCode>0.00000</c:formatCode>
                <c:ptCount val="2"/>
                <c:pt idx="0">
                  <c:v>0.19288761960816478</c:v>
                </c:pt>
                <c:pt idx="1">
                  <c:v>5.3964761755248149E-2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A0-428D-9B60-116675FC83ED}"/>
            </c:ext>
          </c:extLst>
        </c:ser>
        <c:ser>
          <c:idx val="6"/>
          <c:order val="7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1DA0-428D-9B60-116675FC83ED}"/>
              </c:ext>
            </c:extLst>
          </c:dPt>
          <c:xVal>
            <c:numRef>
              <c:f>Data!$D$21:$D$22</c:f>
              <c:numCache>
                <c:formatCode>0.00000</c:formatCode>
                <c:ptCount val="2"/>
                <c:pt idx="0">
                  <c:v>0.34032191734619116</c:v>
                </c:pt>
                <c:pt idx="1">
                  <c:v>0.89230691051777811</c:v>
                </c:pt>
              </c:numCache>
            </c:numRef>
          </c:xVal>
          <c:yVal>
            <c:numRef>
              <c:f>Data!$E$21:$E$22</c:f>
              <c:numCache>
                <c:formatCode>0.00000</c:formatCode>
                <c:ptCount val="2"/>
                <c:pt idx="0">
                  <c:v>0.24421192687587653</c:v>
                </c:pt>
                <c:pt idx="1">
                  <c:v>8.6722593554341254E-2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DA0-428D-9B60-116675FC83ED}"/>
            </c:ext>
          </c:extLst>
        </c:ser>
        <c:ser>
          <c:idx val="9"/>
          <c:order val="8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Data!$D$30:$D$31</c:f>
              <c:numCache>
                <c:formatCode>0.00000</c:formatCode>
                <c:ptCount val="2"/>
                <c:pt idx="0">
                  <c:v>0.63821764578571427</c:v>
                </c:pt>
                <c:pt idx="1">
                  <c:v>0.75854784961934196</c:v>
                </c:pt>
              </c:numCache>
            </c:numRef>
          </c:xVal>
          <c:yVal>
            <c:numRef>
              <c:f>Data!$E$30:$E$31</c:f>
              <c:numCache>
                <c:formatCode>0.00000</c:formatCode>
                <c:ptCount val="2"/>
                <c:pt idx="0">
                  <c:v>0.20888248047617464</c:v>
                </c:pt>
                <c:pt idx="1">
                  <c:v>0.1641086668596298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DA0-428D-9B60-116675FC83ED}"/>
            </c:ext>
          </c:extLst>
        </c:ser>
        <c:ser>
          <c:idx val="10"/>
          <c:order val="9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Data!$G$21:$G$22</c:f>
              <c:numCache>
                <c:formatCode>0.00000</c:formatCode>
                <c:ptCount val="2"/>
                <c:pt idx="0">
                  <c:v>0.66490345339669632</c:v>
                </c:pt>
                <c:pt idx="1">
                  <c:v>0.74029822220573349</c:v>
                </c:pt>
              </c:numCache>
            </c:numRef>
          </c:xVal>
          <c:yVal>
            <c:numRef>
              <c:f>Data!$H$21:$H$22</c:f>
              <c:numCache>
                <c:formatCode>0.00000</c:formatCode>
                <c:ptCount val="2"/>
                <c:pt idx="0">
                  <c:v>0.20137102915606908</c:v>
                </c:pt>
                <c:pt idx="1">
                  <c:v>0.17161608348648405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DA0-428D-9B60-116675FC83ED}"/>
            </c:ext>
          </c:extLst>
        </c:ser>
        <c:ser>
          <c:idx val="7"/>
          <c:order val="1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Data!$D$24:$D$25</c:f>
              <c:numCache>
                <c:formatCode>0.00000</c:formatCode>
                <c:ptCount val="2"/>
                <c:pt idx="0">
                  <c:v>0.44825720932467733</c:v>
                </c:pt>
                <c:pt idx="1">
                  <c:v>0.85941364899282524</c:v>
                </c:pt>
              </c:numCache>
            </c:numRef>
          </c:xVal>
          <c:yVal>
            <c:numRef>
              <c:f>Data!$E$24:$E$25</c:f>
              <c:numCache>
                <c:formatCode>0.00000</c:formatCode>
                <c:ptCount val="2"/>
                <c:pt idx="0">
                  <c:v>0.24386165998350939</c:v>
                </c:pt>
                <c:pt idx="1">
                  <c:v>0.11077637187684584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DA0-428D-9B60-116675FC83ED}"/>
            </c:ext>
          </c:extLst>
        </c:ser>
        <c:ser>
          <c:idx val="8"/>
          <c:order val="1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Data!$D$27:$D$28</c:f>
              <c:numCache>
                <c:formatCode>0.00000</c:formatCode>
                <c:ptCount val="2"/>
                <c:pt idx="0">
                  <c:v>0.5565451232980001</c:v>
                </c:pt>
                <c:pt idx="1">
                  <c:v>0.80749620182733683</c:v>
                </c:pt>
              </c:numCache>
            </c:numRef>
          </c:xVal>
          <c:yVal>
            <c:numRef>
              <c:f>Data!$E$27:$E$28</c:f>
              <c:numCache>
                <c:formatCode>0.00000</c:formatCode>
                <c:ptCount val="2"/>
                <c:pt idx="0">
                  <c:v>0.2338202118624817</c:v>
                </c:pt>
                <c:pt idx="1">
                  <c:v>0.14505576639844175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DA0-428D-9B60-116675FC83ED}"/>
            </c:ext>
          </c:extLst>
        </c:ser>
        <c:ser>
          <c:idx val="11"/>
          <c:order val="12"/>
          <c:tx>
            <c:v>45 Degree Line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Data!$E$3:$E$4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Data!$F$3:$F$4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DA0-428D-9B60-116675FC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06064"/>
        <c:axId val="398606624"/>
      </c:scatterChart>
      <c:valAx>
        <c:axId val="398606064"/>
        <c:scaling>
          <c:orientation val="minMax"/>
          <c:max val="1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Water (mol frac)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06624"/>
        <c:crosses val="autoZero"/>
        <c:crossBetween val="midCat"/>
        <c:majorUnit val="0.1"/>
      </c:valAx>
      <c:valAx>
        <c:axId val="39860662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Acetic Acid (mol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frac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8456950910647151E-2"/>
              <c:y val="0.27600750354862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06064"/>
        <c:crosses val="autoZero"/>
        <c:crossBetween val="midCat"/>
        <c:majorUnit val="5.000000000000001E-2"/>
      </c:valAx>
      <c:spPr>
        <a:noFill/>
        <a:ln w="25400">
          <a:solidFill>
            <a:schemeClr val="tx1"/>
          </a:solidFill>
          <a:prstDash val="solid"/>
        </a:ln>
        <a:effectLst/>
      </c:spPr>
    </c:plotArea>
    <c:legend>
      <c:legendPos val="l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6454636699307379"/>
          <c:y val="7.8897825289831094E-2"/>
          <c:w val="0.18650599574132964"/>
          <c:h val="0.13923584875084918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16565629680153"/>
          <c:y val="8.509001277025327E-2"/>
          <c:w val="0.82697387178445692"/>
          <c:h val="0.7666473467489992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28575" cap="rnd">
                <a:solidFill>
                  <a:srgbClr val="0070C0"/>
                </a:solidFill>
                <a:prstDash val="dash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0.28269446443003632"/>
                  <c:y val="-1.2057380155472261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1905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Data!$O$9:$O$17</c:f>
              <c:numCache>
                <c:formatCode>0.00000</c:formatCode>
                <c:ptCount val="9"/>
                <c:pt idx="0">
                  <c:v>5.4293655754413896E-2</c:v>
                </c:pt>
                <c:pt idx="1">
                  <c:v>0.11287457101264547</c:v>
                </c:pt>
                <c:pt idx="2">
                  <c:v>0.15947618144060896</c:v>
                </c:pt>
                <c:pt idx="3">
                  <c:v>0.25848301932857515</c:v>
                </c:pt>
                <c:pt idx="4">
                  <c:v>0.34032191734619116</c:v>
                </c:pt>
                <c:pt idx="5">
                  <c:v>0.44825720932467733</c:v>
                </c:pt>
                <c:pt idx="6">
                  <c:v>0.5565451232980001</c:v>
                </c:pt>
                <c:pt idx="7">
                  <c:v>0.63821764578571427</c:v>
                </c:pt>
                <c:pt idx="8">
                  <c:v>0.66490345339669632</c:v>
                </c:pt>
              </c:numCache>
            </c:numRef>
          </c:xVal>
          <c:yVal>
            <c:numRef>
              <c:f>Data!$U$9:$U$17</c:f>
              <c:numCache>
                <c:formatCode>0.00000</c:formatCode>
                <c:ptCount val="9"/>
                <c:pt idx="0">
                  <c:v>0</c:v>
                </c:pt>
                <c:pt idx="1">
                  <c:v>5.2447067146644502E-2</c:v>
                </c:pt>
                <c:pt idx="2">
                  <c:v>0.12672384117691993</c:v>
                </c:pt>
                <c:pt idx="3">
                  <c:v>0.20622920943298748</c:v>
                </c:pt>
                <c:pt idx="4">
                  <c:v>0.28531451990503481</c:v>
                </c:pt>
                <c:pt idx="5">
                  <c:v>0.32368528196731922</c:v>
                </c:pt>
                <c:pt idx="6">
                  <c:v>0.35371214973145926</c:v>
                </c:pt>
                <c:pt idx="7">
                  <c:v>0.37209123054798871</c:v>
                </c:pt>
                <c:pt idx="8">
                  <c:v>0.39465530751807892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B6-44B1-B9C7-62609A622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827712"/>
        <c:axId val="540834272"/>
      </c:scatterChart>
      <c:valAx>
        <c:axId val="5408277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Water Mole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834272"/>
        <c:crosses val="autoZero"/>
        <c:crossBetween val="midCat"/>
      </c:valAx>
      <c:valAx>
        <c:axId val="540834272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Tie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Line Slope</a:t>
                </a:r>
              </a:p>
            </c:rich>
          </c:tx>
          <c:layout>
            <c:manualLayout>
              <c:xMode val="edge"/>
              <c:yMode val="edge"/>
              <c:x val="1.3204353485741378E-2"/>
              <c:y val="0.35155949950797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827712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6634104910405"/>
          <c:y val="5.8556903994626285E-2"/>
          <c:w val="0.82471572445515695"/>
          <c:h val="0.80535096532513228"/>
        </c:manualLayout>
      </c:layout>
      <c:scatterChart>
        <c:scatterStyle val="smoothMarker"/>
        <c:varyColors val="0"/>
        <c:ser>
          <c:idx val="13"/>
          <c:order val="0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10-4A6B-AC82-70AB9F497F28}"/>
            </c:ext>
          </c:extLst>
        </c:ser>
        <c:ser>
          <c:idx val="1"/>
          <c:order val="1"/>
          <c:tx>
            <c:v>Extract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31750" cap="rnd">
                <a:solidFill>
                  <a:srgbClr val="0070C0"/>
                </a:solidFill>
                <a:prstDash val="solid"/>
              </a:ln>
              <a:effectLst/>
            </c:spPr>
            <c:trendlineType val="poly"/>
            <c:order val="4"/>
            <c:dispRSqr val="0"/>
            <c:dispEq val="0"/>
          </c:trendline>
          <c:xVal>
            <c:numRef>
              <c:f>Data!$O$9:$O$17</c:f>
              <c:numCache>
                <c:formatCode>0.00000</c:formatCode>
                <c:ptCount val="9"/>
                <c:pt idx="0">
                  <c:v>5.4293655754413896E-2</c:v>
                </c:pt>
                <c:pt idx="1">
                  <c:v>0.11287457101264547</c:v>
                </c:pt>
                <c:pt idx="2">
                  <c:v>0.15947618144060896</c:v>
                </c:pt>
                <c:pt idx="3">
                  <c:v>0.25848301932857515</c:v>
                </c:pt>
                <c:pt idx="4">
                  <c:v>0.34032191734619116</c:v>
                </c:pt>
                <c:pt idx="5">
                  <c:v>0.44825720932467733</c:v>
                </c:pt>
                <c:pt idx="6">
                  <c:v>0.5565451232980001</c:v>
                </c:pt>
                <c:pt idx="7">
                  <c:v>0.63821764578571427</c:v>
                </c:pt>
                <c:pt idx="8">
                  <c:v>0.66490345339669632</c:v>
                </c:pt>
              </c:numCache>
            </c:numRef>
          </c:xVal>
          <c:yVal>
            <c:numRef>
              <c:f>Data!$P$9:$P$17</c:f>
              <c:numCache>
                <c:formatCode>0.00000</c:formatCode>
                <c:ptCount val="9"/>
                <c:pt idx="0">
                  <c:v>0</c:v>
                </c:pt>
                <c:pt idx="1">
                  <c:v>6.0548675918898898E-2</c:v>
                </c:pt>
                <c:pt idx="2">
                  <c:v>0.1367446502545811</c:v>
                </c:pt>
                <c:pt idx="3">
                  <c:v>0.19288761960816478</c:v>
                </c:pt>
                <c:pt idx="4">
                  <c:v>0.24421192687587653</c:v>
                </c:pt>
                <c:pt idx="5">
                  <c:v>0.24386165998350939</c:v>
                </c:pt>
                <c:pt idx="6">
                  <c:v>0.2338202118624817</c:v>
                </c:pt>
                <c:pt idx="7">
                  <c:v>0.20888248047617464</c:v>
                </c:pt>
                <c:pt idx="8">
                  <c:v>0.20137102915606908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AF-418E-BC25-9A160FE55E4A}"/>
            </c:ext>
          </c:extLst>
        </c:ser>
        <c:ser>
          <c:idx val="0"/>
          <c:order val="2"/>
          <c:tx>
            <c:v>Raffinate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31750" cap="rnd">
                <a:solidFill>
                  <a:srgbClr val="0070C0"/>
                </a:solidFill>
                <a:prstDash val="solid"/>
              </a:ln>
              <a:effectLst/>
            </c:spPr>
            <c:trendlineType val="poly"/>
            <c:order val="4"/>
            <c:dispRSqr val="0"/>
            <c:dispEq val="0"/>
          </c:trendline>
          <c:xVal>
            <c:numRef>
              <c:f>Data!$R$9:$R$17</c:f>
              <c:numCache>
                <c:formatCode>0.00000</c:formatCode>
                <c:ptCount val="9"/>
                <c:pt idx="0">
                  <c:v>0.99041535877259956</c:v>
                </c:pt>
                <c:pt idx="1">
                  <c:v>0.97448416215171929</c:v>
                </c:pt>
                <c:pt idx="2">
                  <c:v>0.95091300604485729</c:v>
                </c:pt>
                <c:pt idx="3">
                  <c:v>0.93211629482274561</c:v>
                </c:pt>
                <c:pt idx="4">
                  <c:v>0.89230691051777811</c:v>
                </c:pt>
                <c:pt idx="5">
                  <c:v>0.85941364899282524</c:v>
                </c:pt>
                <c:pt idx="6">
                  <c:v>0.80749620182733683</c:v>
                </c:pt>
                <c:pt idx="7">
                  <c:v>0.75854784961934196</c:v>
                </c:pt>
                <c:pt idx="8">
                  <c:v>0.74029822220573349</c:v>
                </c:pt>
              </c:numCache>
            </c:numRef>
          </c:xVal>
          <c:yVal>
            <c:numRef>
              <c:f>Data!$S$9:$S$17</c:f>
              <c:numCache>
                <c:formatCode>0.00000</c:formatCode>
                <c:ptCount val="9"/>
                <c:pt idx="0">
                  <c:v>0</c:v>
                </c:pt>
                <c:pt idx="1">
                  <c:v>1.535977983823498E-2</c:v>
                </c:pt>
                <c:pt idx="2">
                  <c:v>3.6450735791866508E-2</c:v>
                </c:pt>
                <c:pt idx="3">
                  <c:v>5.3964761755248149E-2</c:v>
                </c:pt>
                <c:pt idx="4">
                  <c:v>8.6722593554341254E-2</c:v>
                </c:pt>
                <c:pt idx="5">
                  <c:v>0.11077637187684584</c:v>
                </c:pt>
                <c:pt idx="6">
                  <c:v>0.14505576639844175</c:v>
                </c:pt>
                <c:pt idx="7">
                  <c:v>0.1641086668596298</c:v>
                </c:pt>
                <c:pt idx="8">
                  <c:v>0.17161608348648405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AF-418E-BC25-9A160FE55E4A}"/>
            </c:ext>
          </c:extLst>
        </c:ser>
        <c:ser>
          <c:idx val="2"/>
          <c:order val="3"/>
          <c:tx>
            <c:v>Tie Line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Data!$A$21:$A$22</c:f>
              <c:numCache>
                <c:formatCode>0.00000</c:formatCode>
                <c:ptCount val="2"/>
                <c:pt idx="0">
                  <c:v>5.4293655754413896E-2</c:v>
                </c:pt>
                <c:pt idx="1">
                  <c:v>0.99041535877259956</c:v>
                </c:pt>
              </c:numCache>
            </c:numRef>
          </c:xVal>
          <c:yVal>
            <c:numRef>
              <c:f>Data!$B$21:$B$22</c:f>
              <c:numCache>
                <c:formatCode>0.00000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AF-418E-BC25-9A160FE55E4A}"/>
            </c:ext>
          </c:extLst>
        </c:ser>
        <c:ser>
          <c:idx val="3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Data!$A$24:$A$25</c:f>
              <c:numCache>
                <c:formatCode>0.00000</c:formatCode>
                <c:ptCount val="2"/>
                <c:pt idx="0">
                  <c:v>0.11287457101264547</c:v>
                </c:pt>
                <c:pt idx="1">
                  <c:v>0.97448416215171929</c:v>
                </c:pt>
              </c:numCache>
            </c:numRef>
          </c:xVal>
          <c:yVal>
            <c:numRef>
              <c:f>Data!$B$24:$B$25</c:f>
              <c:numCache>
                <c:formatCode>0.00000</c:formatCode>
                <c:ptCount val="2"/>
                <c:pt idx="0">
                  <c:v>6.0548675918898898E-2</c:v>
                </c:pt>
                <c:pt idx="1">
                  <c:v>1.535977983823498E-2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AF-418E-BC25-9A160FE55E4A}"/>
            </c:ext>
          </c:extLst>
        </c:ser>
        <c:ser>
          <c:idx val="4"/>
          <c:order val="5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Data!$A$27:$A$28</c:f>
              <c:numCache>
                <c:formatCode>0.00000</c:formatCode>
                <c:ptCount val="2"/>
                <c:pt idx="0">
                  <c:v>0.15947618144060896</c:v>
                </c:pt>
                <c:pt idx="1">
                  <c:v>0.95091300604485729</c:v>
                </c:pt>
              </c:numCache>
            </c:numRef>
          </c:xVal>
          <c:yVal>
            <c:numRef>
              <c:f>Data!$B$27:$B$28</c:f>
              <c:numCache>
                <c:formatCode>0.00000</c:formatCode>
                <c:ptCount val="2"/>
                <c:pt idx="0">
                  <c:v>0.1367446502545811</c:v>
                </c:pt>
                <c:pt idx="1">
                  <c:v>3.6450735791866508E-2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8AF-418E-BC25-9A160FE55E4A}"/>
            </c:ext>
          </c:extLst>
        </c:ser>
        <c:ser>
          <c:idx val="5"/>
          <c:order val="6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Data!$A$30:$A$31</c:f>
              <c:numCache>
                <c:formatCode>0.00000</c:formatCode>
                <c:ptCount val="2"/>
                <c:pt idx="0">
                  <c:v>0.25848301932857515</c:v>
                </c:pt>
                <c:pt idx="1">
                  <c:v>0.93211629482274561</c:v>
                </c:pt>
              </c:numCache>
            </c:numRef>
          </c:xVal>
          <c:yVal>
            <c:numRef>
              <c:f>Data!$B$30:$B$31</c:f>
              <c:numCache>
                <c:formatCode>0.00000</c:formatCode>
                <c:ptCount val="2"/>
                <c:pt idx="0">
                  <c:v>0.19288761960816478</c:v>
                </c:pt>
                <c:pt idx="1">
                  <c:v>5.3964761755248149E-2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8AF-418E-BC25-9A160FE55E4A}"/>
            </c:ext>
          </c:extLst>
        </c:ser>
        <c:ser>
          <c:idx val="6"/>
          <c:order val="7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Data!$D$21:$D$22</c:f>
              <c:numCache>
                <c:formatCode>0.00000</c:formatCode>
                <c:ptCount val="2"/>
                <c:pt idx="0">
                  <c:v>0.34032191734619116</c:v>
                </c:pt>
                <c:pt idx="1">
                  <c:v>0.89230691051777811</c:v>
                </c:pt>
              </c:numCache>
            </c:numRef>
          </c:xVal>
          <c:yVal>
            <c:numRef>
              <c:f>Data!$E$21:$E$22</c:f>
              <c:numCache>
                <c:formatCode>0.00000</c:formatCode>
                <c:ptCount val="2"/>
                <c:pt idx="0">
                  <c:v>0.24421192687587653</c:v>
                </c:pt>
                <c:pt idx="1">
                  <c:v>8.6722593554341254E-2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8AF-418E-BC25-9A160FE55E4A}"/>
            </c:ext>
          </c:extLst>
        </c:ser>
        <c:ser>
          <c:idx val="9"/>
          <c:order val="8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Data!$D$30:$D$31</c:f>
              <c:numCache>
                <c:formatCode>0.00000</c:formatCode>
                <c:ptCount val="2"/>
                <c:pt idx="0">
                  <c:v>0.63821764578571427</c:v>
                </c:pt>
                <c:pt idx="1">
                  <c:v>0.75854784961934196</c:v>
                </c:pt>
              </c:numCache>
            </c:numRef>
          </c:xVal>
          <c:yVal>
            <c:numRef>
              <c:f>Data!$E$30:$E$31</c:f>
              <c:numCache>
                <c:formatCode>0.00000</c:formatCode>
                <c:ptCount val="2"/>
                <c:pt idx="0">
                  <c:v>0.20888248047617464</c:v>
                </c:pt>
                <c:pt idx="1">
                  <c:v>0.1641086668596298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8AF-418E-BC25-9A160FE55E4A}"/>
            </c:ext>
          </c:extLst>
        </c:ser>
        <c:ser>
          <c:idx val="10"/>
          <c:order val="9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Data!$G$21:$G$22</c:f>
              <c:numCache>
                <c:formatCode>0.00000</c:formatCode>
                <c:ptCount val="2"/>
                <c:pt idx="0">
                  <c:v>0.66490345339669632</c:v>
                </c:pt>
                <c:pt idx="1">
                  <c:v>0.74029822220573349</c:v>
                </c:pt>
              </c:numCache>
            </c:numRef>
          </c:xVal>
          <c:yVal>
            <c:numRef>
              <c:f>Data!$H$21:$H$22</c:f>
              <c:numCache>
                <c:formatCode>0.00000</c:formatCode>
                <c:ptCount val="2"/>
                <c:pt idx="0">
                  <c:v>0.20137102915606908</c:v>
                </c:pt>
                <c:pt idx="1">
                  <c:v>0.17161608348648405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8AF-418E-BC25-9A160FE55E4A}"/>
            </c:ext>
          </c:extLst>
        </c:ser>
        <c:ser>
          <c:idx val="7"/>
          <c:order val="1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Data!$D$24:$D$25</c:f>
              <c:numCache>
                <c:formatCode>0.00000</c:formatCode>
                <c:ptCount val="2"/>
                <c:pt idx="0">
                  <c:v>0.44825720932467733</c:v>
                </c:pt>
                <c:pt idx="1">
                  <c:v>0.85941364899282524</c:v>
                </c:pt>
              </c:numCache>
            </c:numRef>
          </c:xVal>
          <c:yVal>
            <c:numRef>
              <c:f>Data!$E$24:$E$25</c:f>
              <c:numCache>
                <c:formatCode>0.00000</c:formatCode>
                <c:ptCount val="2"/>
                <c:pt idx="0">
                  <c:v>0.24386165998350939</c:v>
                </c:pt>
                <c:pt idx="1">
                  <c:v>0.11077637187684584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8AF-418E-BC25-9A160FE55E4A}"/>
            </c:ext>
          </c:extLst>
        </c:ser>
        <c:ser>
          <c:idx val="8"/>
          <c:order val="1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Data!$D$27:$D$28</c:f>
              <c:numCache>
                <c:formatCode>0.00000</c:formatCode>
                <c:ptCount val="2"/>
                <c:pt idx="0">
                  <c:v>0.5565451232980001</c:v>
                </c:pt>
                <c:pt idx="1">
                  <c:v>0.80749620182733683</c:v>
                </c:pt>
              </c:numCache>
            </c:numRef>
          </c:xVal>
          <c:yVal>
            <c:numRef>
              <c:f>Data!$E$27:$E$28</c:f>
              <c:numCache>
                <c:formatCode>0.00000</c:formatCode>
                <c:ptCount val="2"/>
                <c:pt idx="0">
                  <c:v>0.2338202118624817</c:v>
                </c:pt>
                <c:pt idx="1">
                  <c:v>0.14505576639844175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8AF-418E-BC25-9A160FE55E4A}"/>
            </c:ext>
          </c:extLst>
        </c:ser>
        <c:ser>
          <c:idx val="11"/>
          <c:order val="12"/>
          <c:tx>
            <c:v>45 Degree Line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B8AF-418E-BC25-9A160FE55E4A}"/>
              </c:ext>
            </c:extLst>
          </c:dPt>
          <c:xVal>
            <c:numRef>
              <c:f>Data!$E$3:$E$4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Data!$F$3:$F$4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8AF-418E-BC25-9A160FE55E4A}"/>
            </c:ext>
          </c:extLst>
        </c:ser>
        <c:ser>
          <c:idx val="12"/>
          <c:order val="13"/>
          <c:tx>
            <c:v>Products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  <a:effectLst/>
            </c:spPr>
          </c:marker>
          <c:xVal>
            <c:numRef>
              <c:f>'1-Stage'!$L$14:$L$16</c:f>
              <c:numCache>
                <c:formatCode>0.000</c:formatCode>
                <c:ptCount val="3"/>
                <c:pt idx="0">
                  <c:v>0.12466166588197254</c:v>
                </c:pt>
                <c:pt idx="1">
                  <c:v>0.51428571428571423</c:v>
                </c:pt>
                <c:pt idx="2">
                  <c:v>0.96546196125142303</c:v>
                </c:pt>
              </c:numCache>
            </c:numRef>
          </c:xVal>
          <c:yVal>
            <c:numRef>
              <c:f>'1-Stage'!$M$14:$M$16</c:f>
              <c:numCache>
                <c:formatCode>0.000</c:formatCode>
                <c:ptCount val="3"/>
                <c:pt idx="0">
                  <c:v>8.6291357073463276E-2</c:v>
                </c:pt>
                <c:pt idx="1">
                  <c:v>5.7142857142857141E-2</c:v>
                </c:pt>
                <c:pt idx="2">
                  <c:v>2.338950372503304E-2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8AF-418E-BC25-9A160FE55E4A}"/>
            </c:ext>
          </c:extLst>
        </c:ser>
        <c:ser>
          <c:idx val="14"/>
          <c:order val="14"/>
          <c:tx>
            <c:v>Feeds</c:v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7030A0"/>
              </a:solidFill>
              <a:ln w="25400">
                <a:solidFill>
                  <a:srgbClr val="7030A0"/>
                </a:solidFill>
              </a:ln>
              <a:effectLst/>
            </c:spPr>
          </c:marker>
          <c:xVal>
            <c:numRef>
              <c:f>'1-Stage'!$J$14:$J$16</c:f>
              <c:numCache>
                <c:formatCode>0.000</c:formatCode>
                <c:ptCount val="3"/>
                <c:pt idx="0">
                  <c:v>0.9</c:v>
                </c:pt>
                <c:pt idx="1">
                  <c:v>0.51428571428571423</c:v>
                </c:pt>
                <c:pt idx="2">
                  <c:v>0</c:v>
                </c:pt>
              </c:numCache>
            </c:numRef>
          </c:xVal>
          <c:yVal>
            <c:numRef>
              <c:f>'1-Stage'!$K$14:$K$16</c:f>
              <c:numCache>
                <c:formatCode>0.000</c:formatCode>
                <c:ptCount val="3"/>
                <c:pt idx="0">
                  <c:v>0.1</c:v>
                </c:pt>
                <c:pt idx="1">
                  <c:v>5.7142857142857141E-2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8AF-418E-BC25-9A160FE55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599664"/>
        <c:axId val="295600224"/>
      </c:scatterChart>
      <c:valAx>
        <c:axId val="295599664"/>
        <c:scaling>
          <c:orientation val="minMax"/>
          <c:max val="1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Water (mol frac)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600224"/>
        <c:crosses val="autoZero"/>
        <c:crossBetween val="midCat"/>
        <c:majorUnit val="0.1"/>
      </c:valAx>
      <c:valAx>
        <c:axId val="29560022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Acetic Acid (mol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frac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8456950910647151E-2"/>
              <c:y val="0.27600750354862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599664"/>
        <c:crosses val="autoZero"/>
        <c:crossBetween val="midCat"/>
        <c:majorUnit val="5.000000000000001E-2"/>
      </c:valAx>
      <c:spPr>
        <a:noFill/>
        <a:ln w="25400">
          <a:solidFill>
            <a:schemeClr val="tx1"/>
          </a:solidFill>
        </a:ln>
        <a:effectLst/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16748242440201236"/>
          <c:y val="7.8897825289831094E-2"/>
          <c:w val="0.16008147906088238"/>
          <c:h val="0.17353641897598421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704196765524"/>
          <c:y val="4.4433078572242705E-2"/>
          <c:w val="0.82471572445515695"/>
          <c:h val="0.80535096532513228"/>
        </c:manualLayout>
      </c:layout>
      <c:scatterChart>
        <c:scatterStyle val="smoothMarker"/>
        <c:varyColors val="0"/>
        <c:ser>
          <c:idx val="13"/>
          <c:order val="0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10-4A6B-AC82-70AB9F497F28}"/>
            </c:ext>
          </c:extLst>
        </c:ser>
        <c:ser>
          <c:idx val="1"/>
          <c:order val="1"/>
          <c:tx>
            <c:v>2-Phase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31750" cap="rnd">
                <a:solidFill>
                  <a:srgbClr val="0070C0"/>
                </a:solidFill>
                <a:prstDash val="solid"/>
              </a:ln>
              <a:effectLst/>
            </c:spPr>
            <c:trendlineType val="poly"/>
            <c:order val="4"/>
            <c:dispRSqr val="0"/>
            <c:dispEq val="0"/>
          </c:trendline>
          <c:xVal>
            <c:numRef>
              <c:f>Data!$O$9:$O$17</c:f>
              <c:numCache>
                <c:formatCode>0.00000</c:formatCode>
                <c:ptCount val="9"/>
                <c:pt idx="0">
                  <c:v>5.4293655754413896E-2</c:v>
                </c:pt>
                <c:pt idx="1">
                  <c:v>0.11287457101264547</c:v>
                </c:pt>
                <c:pt idx="2">
                  <c:v>0.15947618144060896</c:v>
                </c:pt>
                <c:pt idx="3">
                  <c:v>0.25848301932857515</c:v>
                </c:pt>
                <c:pt idx="4">
                  <c:v>0.34032191734619116</c:v>
                </c:pt>
                <c:pt idx="5">
                  <c:v>0.44825720932467733</c:v>
                </c:pt>
                <c:pt idx="6">
                  <c:v>0.5565451232980001</c:v>
                </c:pt>
                <c:pt idx="7">
                  <c:v>0.63821764578571427</c:v>
                </c:pt>
                <c:pt idx="8">
                  <c:v>0.66490345339669632</c:v>
                </c:pt>
              </c:numCache>
            </c:numRef>
          </c:xVal>
          <c:yVal>
            <c:numRef>
              <c:f>Data!$P$9:$P$17</c:f>
              <c:numCache>
                <c:formatCode>0.00000</c:formatCode>
                <c:ptCount val="9"/>
                <c:pt idx="0">
                  <c:v>0</c:v>
                </c:pt>
                <c:pt idx="1">
                  <c:v>6.0548675918898898E-2</c:v>
                </c:pt>
                <c:pt idx="2">
                  <c:v>0.1367446502545811</c:v>
                </c:pt>
                <c:pt idx="3">
                  <c:v>0.19288761960816478</c:v>
                </c:pt>
                <c:pt idx="4">
                  <c:v>0.24421192687587653</c:v>
                </c:pt>
                <c:pt idx="5">
                  <c:v>0.24386165998350939</c:v>
                </c:pt>
                <c:pt idx="6">
                  <c:v>0.2338202118624817</c:v>
                </c:pt>
                <c:pt idx="7">
                  <c:v>0.20888248047617464</c:v>
                </c:pt>
                <c:pt idx="8">
                  <c:v>0.20137102915606908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2A-4A87-9E2D-72155715DCD7}"/>
            </c:ext>
          </c:extLst>
        </c:ser>
        <c:ser>
          <c:idx val="0"/>
          <c:order val="2"/>
          <c:tx>
            <c:v>Raffinate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31750" cap="rnd">
                <a:solidFill>
                  <a:srgbClr val="0070C0"/>
                </a:solidFill>
                <a:prstDash val="solid"/>
              </a:ln>
              <a:effectLst/>
            </c:spPr>
            <c:trendlineType val="poly"/>
            <c:order val="4"/>
            <c:dispRSqr val="0"/>
            <c:dispEq val="0"/>
          </c:trendline>
          <c:xVal>
            <c:numRef>
              <c:f>Data!$R$9:$R$17</c:f>
              <c:numCache>
                <c:formatCode>0.00000</c:formatCode>
                <c:ptCount val="9"/>
                <c:pt idx="0">
                  <c:v>0.99041535877259956</c:v>
                </c:pt>
                <c:pt idx="1">
                  <c:v>0.97448416215171929</c:v>
                </c:pt>
                <c:pt idx="2">
                  <c:v>0.95091300604485729</c:v>
                </c:pt>
                <c:pt idx="3">
                  <c:v>0.93211629482274561</c:v>
                </c:pt>
                <c:pt idx="4">
                  <c:v>0.89230691051777811</c:v>
                </c:pt>
                <c:pt idx="5">
                  <c:v>0.85941364899282524</c:v>
                </c:pt>
                <c:pt idx="6">
                  <c:v>0.80749620182733683</c:v>
                </c:pt>
                <c:pt idx="7">
                  <c:v>0.75854784961934196</c:v>
                </c:pt>
                <c:pt idx="8">
                  <c:v>0.74029822220573349</c:v>
                </c:pt>
              </c:numCache>
            </c:numRef>
          </c:xVal>
          <c:yVal>
            <c:numRef>
              <c:f>Data!$S$9:$S$17</c:f>
              <c:numCache>
                <c:formatCode>0.00000</c:formatCode>
                <c:ptCount val="9"/>
                <c:pt idx="0">
                  <c:v>0</c:v>
                </c:pt>
                <c:pt idx="1">
                  <c:v>1.535977983823498E-2</c:v>
                </c:pt>
                <c:pt idx="2">
                  <c:v>3.6450735791866508E-2</c:v>
                </c:pt>
                <c:pt idx="3">
                  <c:v>5.3964761755248149E-2</c:v>
                </c:pt>
                <c:pt idx="4">
                  <c:v>8.6722593554341254E-2</c:v>
                </c:pt>
                <c:pt idx="5">
                  <c:v>0.11077637187684584</c:v>
                </c:pt>
                <c:pt idx="6">
                  <c:v>0.14505576639844175</c:v>
                </c:pt>
                <c:pt idx="7">
                  <c:v>0.1641086668596298</c:v>
                </c:pt>
                <c:pt idx="8">
                  <c:v>0.17161608348648405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2A-4A87-9E2D-72155715DCD7}"/>
            </c:ext>
          </c:extLst>
        </c:ser>
        <c:ser>
          <c:idx val="2"/>
          <c:order val="3"/>
          <c:tx>
            <c:v>Tie Line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Data!$A$21:$A$22</c:f>
              <c:numCache>
                <c:formatCode>0.00000</c:formatCode>
                <c:ptCount val="2"/>
                <c:pt idx="0">
                  <c:v>5.4293655754413896E-2</c:v>
                </c:pt>
                <c:pt idx="1">
                  <c:v>0.99041535877259956</c:v>
                </c:pt>
              </c:numCache>
            </c:numRef>
          </c:xVal>
          <c:yVal>
            <c:numRef>
              <c:f>Data!$B$21:$B$22</c:f>
              <c:numCache>
                <c:formatCode>0.00000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2A-4A87-9E2D-72155715DCD7}"/>
            </c:ext>
          </c:extLst>
        </c:ser>
        <c:ser>
          <c:idx val="3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Data!$A$24:$A$25</c:f>
              <c:numCache>
                <c:formatCode>0.00000</c:formatCode>
                <c:ptCount val="2"/>
                <c:pt idx="0">
                  <c:v>0.11287457101264547</c:v>
                </c:pt>
                <c:pt idx="1">
                  <c:v>0.97448416215171929</c:v>
                </c:pt>
              </c:numCache>
            </c:numRef>
          </c:xVal>
          <c:yVal>
            <c:numRef>
              <c:f>Data!$B$24:$B$25</c:f>
              <c:numCache>
                <c:formatCode>0.00000</c:formatCode>
                <c:ptCount val="2"/>
                <c:pt idx="0">
                  <c:v>6.0548675918898898E-2</c:v>
                </c:pt>
                <c:pt idx="1">
                  <c:v>1.535977983823498E-2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C2A-4A87-9E2D-72155715DCD7}"/>
            </c:ext>
          </c:extLst>
        </c:ser>
        <c:ser>
          <c:idx val="4"/>
          <c:order val="5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Data!$A$27:$A$28</c:f>
              <c:numCache>
                <c:formatCode>0.00000</c:formatCode>
                <c:ptCount val="2"/>
                <c:pt idx="0">
                  <c:v>0.15947618144060896</c:v>
                </c:pt>
                <c:pt idx="1">
                  <c:v>0.95091300604485729</c:v>
                </c:pt>
              </c:numCache>
            </c:numRef>
          </c:xVal>
          <c:yVal>
            <c:numRef>
              <c:f>Data!$B$27:$B$28</c:f>
              <c:numCache>
                <c:formatCode>0.00000</c:formatCode>
                <c:ptCount val="2"/>
                <c:pt idx="0">
                  <c:v>0.1367446502545811</c:v>
                </c:pt>
                <c:pt idx="1">
                  <c:v>3.6450735791866508E-2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2A-4A87-9E2D-72155715DCD7}"/>
            </c:ext>
          </c:extLst>
        </c:ser>
        <c:ser>
          <c:idx val="5"/>
          <c:order val="6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Data!$A$30:$A$31</c:f>
              <c:numCache>
                <c:formatCode>0.00000</c:formatCode>
                <c:ptCount val="2"/>
                <c:pt idx="0">
                  <c:v>0.25848301932857515</c:v>
                </c:pt>
                <c:pt idx="1">
                  <c:v>0.93211629482274561</c:v>
                </c:pt>
              </c:numCache>
            </c:numRef>
          </c:xVal>
          <c:yVal>
            <c:numRef>
              <c:f>Data!$B$30:$B$31</c:f>
              <c:numCache>
                <c:formatCode>0.00000</c:formatCode>
                <c:ptCount val="2"/>
                <c:pt idx="0">
                  <c:v>0.19288761960816478</c:v>
                </c:pt>
                <c:pt idx="1">
                  <c:v>5.3964761755248149E-2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C2A-4A87-9E2D-72155715DCD7}"/>
            </c:ext>
          </c:extLst>
        </c:ser>
        <c:ser>
          <c:idx val="6"/>
          <c:order val="7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3C2A-4A87-9E2D-72155715DCD7}"/>
              </c:ext>
            </c:extLst>
          </c:dPt>
          <c:xVal>
            <c:numRef>
              <c:f>Data!$D$21:$D$22</c:f>
              <c:numCache>
                <c:formatCode>0.00000</c:formatCode>
                <c:ptCount val="2"/>
                <c:pt idx="0">
                  <c:v>0.34032191734619116</c:v>
                </c:pt>
                <c:pt idx="1">
                  <c:v>0.89230691051777811</c:v>
                </c:pt>
              </c:numCache>
            </c:numRef>
          </c:xVal>
          <c:yVal>
            <c:numRef>
              <c:f>Data!$E$21:$E$22</c:f>
              <c:numCache>
                <c:formatCode>0.00000</c:formatCode>
                <c:ptCount val="2"/>
                <c:pt idx="0">
                  <c:v>0.24421192687587653</c:v>
                </c:pt>
                <c:pt idx="1">
                  <c:v>8.6722593554341254E-2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C2A-4A87-9E2D-72155715DCD7}"/>
            </c:ext>
          </c:extLst>
        </c:ser>
        <c:ser>
          <c:idx val="9"/>
          <c:order val="8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Data!$D$30:$D$31</c:f>
              <c:numCache>
                <c:formatCode>0.00000</c:formatCode>
                <c:ptCount val="2"/>
                <c:pt idx="0">
                  <c:v>0.63821764578571427</c:v>
                </c:pt>
                <c:pt idx="1">
                  <c:v>0.75854784961934196</c:v>
                </c:pt>
              </c:numCache>
            </c:numRef>
          </c:xVal>
          <c:yVal>
            <c:numRef>
              <c:f>Data!$E$30:$E$31</c:f>
              <c:numCache>
                <c:formatCode>0.00000</c:formatCode>
                <c:ptCount val="2"/>
                <c:pt idx="0">
                  <c:v>0.20888248047617464</c:v>
                </c:pt>
                <c:pt idx="1">
                  <c:v>0.1641086668596298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C2A-4A87-9E2D-72155715DCD7}"/>
            </c:ext>
          </c:extLst>
        </c:ser>
        <c:ser>
          <c:idx val="10"/>
          <c:order val="9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Data!$G$21:$G$22</c:f>
              <c:numCache>
                <c:formatCode>0.00000</c:formatCode>
                <c:ptCount val="2"/>
                <c:pt idx="0">
                  <c:v>0.66490345339669632</c:v>
                </c:pt>
                <c:pt idx="1">
                  <c:v>0.74029822220573349</c:v>
                </c:pt>
              </c:numCache>
            </c:numRef>
          </c:xVal>
          <c:yVal>
            <c:numRef>
              <c:f>Data!$H$21:$H$22</c:f>
              <c:numCache>
                <c:formatCode>0.00000</c:formatCode>
                <c:ptCount val="2"/>
                <c:pt idx="0">
                  <c:v>0.20137102915606908</c:v>
                </c:pt>
                <c:pt idx="1">
                  <c:v>0.17161608348648405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C2A-4A87-9E2D-72155715DCD7}"/>
            </c:ext>
          </c:extLst>
        </c:ser>
        <c:ser>
          <c:idx val="7"/>
          <c:order val="1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Data!$D$24:$D$25</c:f>
              <c:numCache>
                <c:formatCode>0.00000</c:formatCode>
                <c:ptCount val="2"/>
                <c:pt idx="0">
                  <c:v>0.44825720932467733</c:v>
                </c:pt>
                <c:pt idx="1">
                  <c:v>0.85941364899282524</c:v>
                </c:pt>
              </c:numCache>
            </c:numRef>
          </c:xVal>
          <c:yVal>
            <c:numRef>
              <c:f>Data!$E$24:$E$25</c:f>
              <c:numCache>
                <c:formatCode>0.00000</c:formatCode>
                <c:ptCount val="2"/>
                <c:pt idx="0">
                  <c:v>0.24386165998350939</c:v>
                </c:pt>
                <c:pt idx="1">
                  <c:v>0.11077637187684584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C2A-4A87-9E2D-72155715DCD7}"/>
            </c:ext>
          </c:extLst>
        </c:ser>
        <c:ser>
          <c:idx val="8"/>
          <c:order val="1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Data!$D$27:$D$28</c:f>
              <c:numCache>
                <c:formatCode>0.00000</c:formatCode>
                <c:ptCount val="2"/>
                <c:pt idx="0">
                  <c:v>0.5565451232980001</c:v>
                </c:pt>
                <c:pt idx="1">
                  <c:v>0.80749620182733683</c:v>
                </c:pt>
              </c:numCache>
            </c:numRef>
          </c:xVal>
          <c:yVal>
            <c:numRef>
              <c:f>Data!$E$27:$E$28</c:f>
              <c:numCache>
                <c:formatCode>0.00000</c:formatCode>
                <c:ptCount val="2"/>
                <c:pt idx="0">
                  <c:v>0.2338202118624817</c:v>
                </c:pt>
                <c:pt idx="1">
                  <c:v>0.14505576639844175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C2A-4A87-9E2D-72155715DCD7}"/>
            </c:ext>
          </c:extLst>
        </c:ser>
        <c:ser>
          <c:idx val="11"/>
          <c:order val="12"/>
          <c:tx>
            <c:v>45 Degree Line</c:v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Data!$E$3:$E$4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Data!$F$3:$F$4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C2A-4A87-9E2D-72155715D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06064"/>
        <c:axId val="398606624"/>
      </c:scatterChart>
      <c:valAx>
        <c:axId val="398606064"/>
        <c:scaling>
          <c:orientation val="minMax"/>
          <c:max val="1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Water (mol frac)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06624"/>
        <c:crosses val="autoZero"/>
        <c:crossBetween val="midCat"/>
        <c:majorUnit val="0.1"/>
      </c:valAx>
      <c:valAx>
        <c:axId val="39860662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Acetic Acid (mol</a:t>
                </a:r>
                <a:r>
                  <a:rPr lang="en-US" sz="2000" baseline="0">
                    <a:solidFill>
                      <a:sysClr val="windowText" lastClr="000000"/>
                    </a:solidFill>
                  </a:rPr>
                  <a:t> frac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8456950910647151E-2"/>
              <c:y val="0.27600750354862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06064"/>
        <c:crosses val="autoZero"/>
        <c:crossBetween val="midCat"/>
        <c:majorUnit val="5.000000000000001E-2"/>
      </c:valAx>
      <c:spPr>
        <a:solidFill>
          <a:schemeClr val="bg1"/>
        </a:solidFill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0.33333</cdr:x>
      <cdr:y>0.38846</cdr:y>
    </cdr:from>
    <cdr:to>
      <cdr:x>0.38435</cdr:x>
      <cdr:y>0.43838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 flipV="1">
          <a:off x="2886960" y="2445078"/>
          <a:ext cx="441880" cy="314226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0.73243</cdr:x>
      <cdr:y>0.64899</cdr:y>
    </cdr:from>
    <cdr:to>
      <cdr:x>0.88095</cdr:x>
      <cdr:y>0.69267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6343454" y="4084948"/>
          <a:ext cx="1286366" cy="27494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tabSelected="1" workbookViewId="0">
      <selection activeCell="K24" sqref="K24"/>
    </sheetView>
  </sheetViews>
  <sheetFormatPr defaultRowHeight="15" x14ac:dyDescent="0.25"/>
  <cols>
    <col min="2" max="2" width="11.85546875" customWidth="1"/>
    <col min="4" max="6" width="9.140625" style="15"/>
    <col min="7" max="7" width="11.28515625" customWidth="1"/>
    <col min="10" max="13" width="9.140625" style="15"/>
    <col min="14" max="14" width="12.5703125" customWidth="1"/>
    <col min="21" max="21" width="9.5703125" style="15" bestFit="1" customWidth="1"/>
    <col min="22" max="23" width="9.5703125" bestFit="1" customWidth="1"/>
    <col min="25" max="26" width="9.5703125" bestFit="1" customWidth="1"/>
    <col min="28" max="29" width="9.5703125" bestFit="1" customWidth="1"/>
  </cols>
  <sheetData>
    <row r="1" spans="1:21" s="15" customFormat="1" x14ac:dyDescent="0.25">
      <c r="A1" s="15" t="s">
        <v>51</v>
      </c>
    </row>
    <row r="2" spans="1:21" s="15" customFormat="1" x14ac:dyDescent="0.25">
      <c r="A2" s="60" t="s">
        <v>41</v>
      </c>
      <c r="B2" s="60" t="s">
        <v>42</v>
      </c>
      <c r="C2" s="60" t="s">
        <v>43</v>
      </c>
      <c r="E2" s="102" t="s">
        <v>47</v>
      </c>
      <c r="F2" s="102"/>
    </row>
    <row r="3" spans="1:21" s="15" customFormat="1" x14ac:dyDescent="0.25">
      <c r="A3" s="60">
        <v>1</v>
      </c>
      <c r="B3" s="60" t="s">
        <v>35</v>
      </c>
      <c r="C3" s="60">
        <v>18.02</v>
      </c>
      <c r="E3" s="60">
        <v>0</v>
      </c>
      <c r="F3" s="60">
        <v>1</v>
      </c>
    </row>
    <row r="4" spans="1:21" s="15" customFormat="1" x14ac:dyDescent="0.25">
      <c r="A4" s="60">
        <v>2</v>
      </c>
      <c r="B4" s="60" t="s">
        <v>39</v>
      </c>
      <c r="C4" s="60">
        <v>60.052</v>
      </c>
      <c r="E4" s="60">
        <v>1</v>
      </c>
      <c r="F4" s="60">
        <v>0</v>
      </c>
    </row>
    <row r="5" spans="1:21" s="15" customFormat="1" ht="15.75" thickBot="1" x14ac:dyDescent="0.3">
      <c r="A5" s="60">
        <v>3</v>
      </c>
      <c r="B5" s="60" t="s">
        <v>40</v>
      </c>
      <c r="C5" s="60">
        <v>88.15</v>
      </c>
    </row>
    <row r="6" spans="1:21" s="15" customFormat="1" ht="15.75" thickTop="1" x14ac:dyDescent="0.25">
      <c r="A6" s="99" t="s">
        <v>12</v>
      </c>
      <c r="B6" s="100"/>
      <c r="C6" s="100"/>
      <c r="D6" s="100"/>
      <c r="E6" s="100"/>
      <c r="F6" s="100"/>
      <c r="G6" s="101"/>
      <c r="H6" s="99" t="s">
        <v>13</v>
      </c>
      <c r="I6" s="100"/>
      <c r="J6" s="100"/>
      <c r="K6" s="100"/>
      <c r="L6" s="100"/>
      <c r="M6" s="100"/>
      <c r="N6" s="101"/>
      <c r="O6" s="93"/>
      <c r="P6" s="94" t="s">
        <v>12</v>
      </c>
      <c r="Q6" s="94"/>
      <c r="R6" s="94"/>
      <c r="S6" s="94" t="s">
        <v>13</v>
      </c>
      <c r="T6" s="95"/>
      <c r="U6" s="71"/>
    </row>
    <row r="7" spans="1:21" x14ac:dyDescent="0.25">
      <c r="A7" s="98" t="s">
        <v>45</v>
      </c>
      <c r="B7" s="96"/>
      <c r="C7" s="96"/>
      <c r="D7" s="96" t="s">
        <v>46</v>
      </c>
      <c r="E7" s="96"/>
      <c r="F7" s="96"/>
      <c r="G7" s="61"/>
      <c r="H7" s="98" t="s">
        <v>45</v>
      </c>
      <c r="I7" s="96"/>
      <c r="J7" s="96"/>
      <c r="K7" s="96" t="s">
        <v>46</v>
      </c>
      <c r="L7" s="96"/>
      <c r="M7" s="96"/>
      <c r="N7" s="67"/>
      <c r="O7" s="98" t="s">
        <v>37</v>
      </c>
      <c r="P7" s="96"/>
      <c r="Q7" s="96"/>
      <c r="R7" s="96" t="s">
        <v>37</v>
      </c>
      <c r="S7" s="96"/>
      <c r="T7" s="97"/>
      <c r="U7" s="72"/>
    </row>
    <row r="8" spans="1:21" s="15" customFormat="1" x14ac:dyDescent="0.25">
      <c r="A8" s="38" t="s">
        <v>29</v>
      </c>
      <c r="B8" s="59" t="s">
        <v>30</v>
      </c>
      <c r="C8" s="59" t="s">
        <v>24</v>
      </c>
      <c r="D8" s="59" t="s">
        <v>29</v>
      </c>
      <c r="E8" s="59" t="s">
        <v>30</v>
      </c>
      <c r="F8" s="59" t="s">
        <v>24</v>
      </c>
      <c r="G8" s="56" t="s">
        <v>38</v>
      </c>
      <c r="H8" s="38" t="s">
        <v>36</v>
      </c>
      <c r="I8" s="59" t="s">
        <v>30</v>
      </c>
      <c r="J8" s="59" t="s">
        <v>24</v>
      </c>
      <c r="K8" s="59" t="s">
        <v>36</v>
      </c>
      <c r="L8" s="59" t="s">
        <v>30</v>
      </c>
      <c r="M8" s="59" t="s">
        <v>24</v>
      </c>
      <c r="N8" s="56" t="s">
        <v>38</v>
      </c>
      <c r="O8" s="38" t="s">
        <v>29</v>
      </c>
      <c r="P8" s="59" t="s">
        <v>30</v>
      </c>
      <c r="Q8" s="59" t="s">
        <v>24</v>
      </c>
      <c r="R8" s="59" t="s">
        <v>36</v>
      </c>
      <c r="S8" s="59" t="s">
        <v>30</v>
      </c>
      <c r="T8" s="56" t="s">
        <v>24</v>
      </c>
      <c r="U8" s="72" t="s">
        <v>17</v>
      </c>
    </row>
    <row r="9" spans="1:21" x14ac:dyDescent="0.25">
      <c r="A9" s="62">
        <v>1.1599999999999999E-2</v>
      </c>
      <c r="B9" s="57">
        <v>0</v>
      </c>
      <c r="C9" s="57">
        <v>0.98839999999999995</v>
      </c>
      <c r="D9" s="57">
        <f>+A9*100/$C$3</f>
        <v>6.4372918978912314E-2</v>
      </c>
      <c r="E9" s="57">
        <f>+B9*100/$C$4</f>
        <v>0</v>
      </c>
      <c r="F9" s="57">
        <f>+C9*100/$C$5</f>
        <v>1.1212705615428245</v>
      </c>
      <c r="G9" s="63">
        <f>+SUM(D9:F9)</f>
        <v>1.1856434805217368</v>
      </c>
      <c r="H9" s="62">
        <v>0.95479999999999998</v>
      </c>
      <c r="I9" s="57">
        <v>0</v>
      </c>
      <c r="J9" s="57">
        <v>4.5199999999999997E-2</v>
      </c>
      <c r="K9" s="57">
        <f>+H9*100/$C$3</f>
        <v>5.2985571587125424</v>
      </c>
      <c r="L9" s="57">
        <f>+I9*100/$C$4</f>
        <v>0</v>
      </c>
      <c r="M9" s="57">
        <f>+J9*100/$C$5</f>
        <v>5.1276233692569478E-2</v>
      </c>
      <c r="N9" s="63">
        <f>+SUM(K9:M9)</f>
        <v>5.3498333924051122</v>
      </c>
      <c r="O9" s="62">
        <f t="shared" ref="O9:O17" si="0">+D9/G9</f>
        <v>5.4293655754413896E-2</v>
      </c>
      <c r="P9" s="57">
        <f t="shared" ref="P9:P17" si="1">+E9/G9</f>
        <v>0</v>
      </c>
      <c r="Q9" s="57">
        <f>+F9/G9</f>
        <v>0.94570634424558608</v>
      </c>
      <c r="R9" s="57">
        <f t="shared" ref="R9:R17" si="2">+K9/N9</f>
        <v>0.99041535877259956</v>
      </c>
      <c r="S9" s="57">
        <f t="shared" ref="S9:S17" si="3">+L9/N9</f>
        <v>0</v>
      </c>
      <c r="T9" s="63">
        <f>+M9/N9</f>
        <v>9.5846412274004176E-3</v>
      </c>
      <c r="U9" s="73">
        <f>-(P9-S9)/(O9-R9)</f>
        <v>0</v>
      </c>
    </row>
    <row r="10" spans="1:21" x14ac:dyDescent="0.25">
      <c r="A10" s="62">
        <v>2.5899999999999999E-2</v>
      </c>
      <c r="B10" s="57">
        <v>4.6300000000000001E-2</v>
      </c>
      <c r="C10" s="57">
        <v>0.92779999999999996</v>
      </c>
      <c r="D10" s="57">
        <f t="shared" ref="D10:D17" si="4">+A10*100/$C$3</f>
        <v>0.14372918978912319</v>
      </c>
      <c r="E10" s="57">
        <f t="shared" ref="E10:E17" si="5">+B10*100/$C$4</f>
        <v>7.7099846799440486E-2</v>
      </c>
      <c r="F10" s="57">
        <f t="shared" ref="F10:F17" si="6">+C10*100/$C$5</f>
        <v>1.052524106636415</v>
      </c>
      <c r="G10" s="63">
        <f t="shared" ref="G10:G17" si="7">+SUM(D10:F10)</f>
        <v>1.2733531432249787</v>
      </c>
      <c r="H10" s="62">
        <v>0.90620000000000001</v>
      </c>
      <c r="I10" s="57">
        <v>4.7600000000000003E-2</v>
      </c>
      <c r="J10" s="57">
        <v>4.6199999999999998E-2</v>
      </c>
      <c r="K10" s="57">
        <f t="shared" ref="K10:K17" si="8">+H10*100/$C$3</f>
        <v>5.0288568257491679</v>
      </c>
      <c r="L10" s="57">
        <f t="shared" ref="L10:L17" si="9">+I10*100/$C$4</f>
        <v>7.9264637314327591E-2</v>
      </c>
      <c r="M10" s="57">
        <f t="shared" ref="M10:M17" si="10">+J10*100/$C$5</f>
        <v>5.2410663641520132E-2</v>
      </c>
      <c r="N10" s="63">
        <f t="shared" ref="N10:N17" si="11">+SUM(K10:M10)</f>
        <v>5.1605321267050162</v>
      </c>
      <c r="O10" s="62">
        <f t="shared" si="0"/>
        <v>0.11287457101264547</v>
      </c>
      <c r="P10" s="57">
        <f t="shared" si="1"/>
        <v>6.0548675918898898E-2</v>
      </c>
      <c r="Q10" s="57">
        <f t="shared" ref="Q10:Q17" si="12">+F10/G10</f>
        <v>0.82657675306845557</v>
      </c>
      <c r="R10" s="57">
        <f t="shared" si="2"/>
        <v>0.97448416215171929</v>
      </c>
      <c r="S10" s="57">
        <f t="shared" si="3"/>
        <v>1.535977983823498E-2</v>
      </c>
      <c r="T10" s="63">
        <f t="shared" ref="T10:T17" si="13">+M10/N10</f>
        <v>1.0156058010045599E-2</v>
      </c>
      <c r="U10" s="73">
        <f t="shared" ref="U10:U17" si="14">-(P10-S10)/(O10-R10)</f>
        <v>5.2447067146644502E-2</v>
      </c>
    </row>
    <row r="11" spans="1:21" x14ac:dyDescent="0.25">
      <c r="A11" s="62">
        <v>3.9300000000000002E-2</v>
      </c>
      <c r="B11" s="57">
        <v>0.1123</v>
      </c>
      <c r="C11" s="57">
        <v>0.84840000000000004</v>
      </c>
      <c r="D11" s="57">
        <f t="shared" si="4"/>
        <v>0.21809100998890124</v>
      </c>
      <c r="E11" s="57">
        <f t="shared" si="5"/>
        <v>0.18700459601678546</v>
      </c>
      <c r="F11" s="57">
        <f t="shared" si="6"/>
        <v>0.96245036868973344</v>
      </c>
      <c r="G11" s="63">
        <f t="shared" si="7"/>
        <v>1.3675459746954202</v>
      </c>
      <c r="H11" s="62">
        <v>0.83840000000000003</v>
      </c>
      <c r="I11" s="57">
        <v>0.1071</v>
      </c>
      <c r="J11" s="57">
        <v>5.45E-2</v>
      </c>
      <c r="K11" s="57">
        <f t="shared" si="8"/>
        <v>4.6526082130965598</v>
      </c>
      <c r="L11" s="57">
        <f t="shared" si="9"/>
        <v>0.17834543395723707</v>
      </c>
      <c r="M11" s="57">
        <f t="shared" si="10"/>
        <v>6.1826432217810548E-2</v>
      </c>
      <c r="N11" s="63">
        <f t="shared" si="11"/>
        <v>4.8927800792716081</v>
      </c>
      <c r="O11" s="62">
        <f t="shared" si="0"/>
        <v>0.15947618144060896</v>
      </c>
      <c r="P11" s="57">
        <f t="shared" si="1"/>
        <v>0.1367446502545811</v>
      </c>
      <c r="Q11" s="57">
        <f t="shared" si="12"/>
        <v>0.70377916830480991</v>
      </c>
      <c r="R11" s="57">
        <f t="shared" si="2"/>
        <v>0.95091300604485729</v>
      </c>
      <c r="S11" s="57">
        <f t="shared" si="3"/>
        <v>3.6450735791866508E-2</v>
      </c>
      <c r="T11" s="63">
        <f t="shared" si="13"/>
        <v>1.2636258163276102E-2</v>
      </c>
      <c r="U11" s="73">
        <f t="shared" si="14"/>
        <v>0.12672384117691993</v>
      </c>
    </row>
    <row r="12" spans="1:21" x14ac:dyDescent="0.25">
      <c r="A12" s="62">
        <v>7.2099999999999997E-2</v>
      </c>
      <c r="B12" s="57">
        <v>0.17929999999999999</v>
      </c>
      <c r="C12" s="57">
        <v>0.74860000000000004</v>
      </c>
      <c r="D12" s="57">
        <f t="shared" si="4"/>
        <v>0.40011098779134296</v>
      </c>
      <c r="E12" s="57">
        <f t="shared" si="5"/>
        <v>0.29857456870712051</v>
      </c>
      <c r="F12" s="57">
        <f t="shared" si="6"/>
        <v>0.84923425978445821</v>
      </c>
      <c r="G12" s="63">
        <f t="shared" si="7"/>
        <v>1.5479198162829217</v>
      </c>
      <c r="H12" s="62">
        <v>0.78990000000000005</v>
      </c>
      <c r="I12" s="57">
        <v>0.15240000000000001</v>
      </c>
      <c r="J12" s="57">
        <v>5.7700000000000001E-2</v>
      </c>
      <c r="K12" s="57">
        <f t="shared" si="8"/>
        <v>4.3834628190899005</v>
      </c>
      <c r="L12" s="57">
        <f t="shared" si="9"/>
        <v>0.25378005728368747</v>
      </c>
      <c r="M12" s="57">
        <f t="shared" si="10"/>
        <v>6.5456608054452636E-2</v>
      </c>
      <c r="N12" s="63">
        <f t="shared" si="11"/>
        <v>4.7026994844280399</v>
      </c>
      <c r="O12" s="62">
        <f t="shared" si="0"/>
        <v>0.25848301932857515</v>
      </c>
      <c r="P12" s="57">
        <f t="shared" si="1"/>
        <v>0.19288761960816478</v>
      </c>
      <c r="Q12" s="57">
        <f t="shared" si="12"/>
        <v>0.54862936106325999</v>
      </c>
      <c r="R12" s="57">
        <f t="shared" si="2"/>
        <v>0.93211629482274561</v>
      </c>
      <c r="S12" s="57">
        <f t="shared" si="3"/>
        <v>5.3964761755248149E-2</v>
      </c>
      <c r="T12" s="63">
        <f t="shared" si="13"/>
        <v>1.3918943422006417E-2</v>
      </c>
      <c r="U12" s="73">
        <f t="shared" si="14"/>
        <v>0.20622920943298748</v>
      </c>
    </row>
    <row r="13" spans="1:21" x14ac:dyDescent="0.25">
      <c r="A13" s="62">
        <v>0.10680000000000001</v>
      </c>
      <c r="B13" s="57">
        <v>0.25540000000000002</v>
      </c>
      <c r="C13" s="57">
        <v>0.63780000000000003</v>
      </c>
      <c r="D13" s="57">
        <f t="shared" si="4"/>
        <v>0.59267480577136511</v>
      </c>
      <c r="E13" s="57">
        <f t="shared" si="5"/>
        <v>0.42529807500166528</v>
      </c>
      <c r="F13" s="57">
        <f t="shared" si="6"/>
        <v>0.72353942144072603</v>
      </c>
      <c r="G13" s="63">
        <f t="shared" si="7"/>
        <v>1.7415123022137564</v>
      </c>
      <c r="H13" s="62">
        <v>0.69499999999999995</v>
      </c>
      <c r="I13" s="57">
        <v>0.22509999999999999</v>
      </c>
      <c r="J13" s="57">
        <v>7.9899999999999999E-2</v>
      </c>
      <c r="K13" s="57">
        <f t="shared" si="8"/>
        <v>3.8568257491675917</v>
      </c>
      <c r="L13" s="57">
        <f t="shared" si="9"/>
        <v>0.37484180377006593</v>
      </c>
      <c r="M13" s="57">
        <f t="shared" si="10"/>
        <v>9.064095292115712E-2</v>
      </c>
      <c r="N13" s="63">
        <f t="shared" si="11"/>
        <v>4.322308505858814</v>
      </c>
      <c r="O13" s="62">
        <f t="shared" si="0"/>
        <v>0.34032191734619116</v>
      </c>
      <c r="P13" s="57">
        <f t="shared" si="1"/>
        <v>0.24421192687587653</v>
      </c>
      <c r="Q13" s="57">
        <f t="shared" si="12"/>
        <v>0.41546615577793228</v>
      </c>
      <c r="R13" s="57">
        <f t="shared" si="2"/>
        <v>0.89230691051777811</v>
      </c>
      <c r="S13" s="57">
        <f t="shared" si="3"/>
        <v>8.6722593554341254E-2</v>
      </c>
      <c r="T13" s="63">
        <f t="shared" si="13"/>
        <v>2.0970495927880872E-2</v>
      </c>
      <c r="U13" s="73">
        <f t="shared" si="14"/>
        <v>0.28531451990503481</v>
      </c>
    </row>
    <row r="14" spans="1:21" x14ac:dyDescent="0.25">
      <c r="A14" s="62">
        <v>0.16200000000000001</v>
      </c>
      <c r="B14" s="57">
        <v>0.29370000000000002</v>
      </c>
      <c r="C14" s="57">
        <v>0.54430000000000001</v>
      </c>
      <c r="D14" s="57">
        <f t="shared" si="4"/>
        <v>0.89900110987791337</v>
      </c>
      <c r="E14" s="57">
        <f t="shared" si="5"/>
        <v>0.48907613401718514</v>
      </c>
      <c r="F14" s="57">
        <f t="shared" si="6"/>
        <v>0.61747022121383999</v>
      </c>
      <c r="G14" s="63">
        <f t="shared" si="7"/>
        <v>2.0055474651089384</v>
      </c>
      <c r="H14" s="62">
        <v>0.62529999999999997</v>
      </c>
      <c r="I14" s="57">
        <v>0.26860000000000001</v>
      </c>
      <c r="J14" s="57">
        <v>0.1061</v>
      </c>
      <c r="K14" s="57">
        <f t="shared" si="8"/>
        <v>3.4700332963374025</v>
      </c>
      <c r="L14" s="57">
        <f t="shared" si="9"/>
        <v>0.44727902484513421</v>
      </c>
      <c r="M14" s="57">
        <f t="shared" si="10"/>
        <v>0.12036301758366419</v>
      </c>
      <c r="N14" s="63">
        <f t="shared" si="11"/>
        <v>4.037675338766201</v>
      </c>
      <c r="O14" s="62">
        <f t="shared" si="0"/>
        <v>0.44825720932467733</v>
      </c>
      <c r="P14" s="57">
        <f t="shared" si="1"/>
        <v>0.24386165998350939</v>
      </c>
      <c r="Q14" s="57">
        <f t="shared" si="12"/>
        <v>0.30788113069181333</v>
      </c>
      <c r="R14" s="57">
        <f t="shared" si="2"/>
        <v>0.85941364899282524</v>
      </c>
      <c r="S14" s="57">
        <f t="shared" si="3"/>
        <v>0.11077637187684584</v>
      </c>
      <c r="T14" s="63">
        <f t="shared" si="13"/>
        <v>2.9809979130328915E-2</v>
      </c>
      <c r="U14" s="73">
        <f t="shared" si="14"/>
        <v>0.32368528196731922</v>
      </c>
    </row>
    <row r="15" spans="1:21" x14ac:dyDescent="0.25">
      <c r="A15" s="62">
        <v>0.23569999999999999</v>
      </c>
      <c r="B15" s="57">
        <v>0.33</v>
      </c>
      <c r="C15" s="57">
        <v>0.43430000000000002</v>
      </c>
      <c r="D15" s="57">
        <f t="shared" si="4"/>
        <v>1.3079911209766926</v>
      </c>
      <c r="E15" s="57">
        <f t="shared" si="5"/>
        <v>0.54952374608672483</v>
      </c>
      <c r="F15" s="57">
        <f t="shared" si="6"/>
        <v>0.49268292682926823</v>
      </c>
      <c r="G15" s="63">
        <f t="shared" si="7"/>
        <v>2.3501977938926855</v>
      </c>
      <c r="H15" s="62">
        <v>0.5302</v>
      </c>
      <c r="I15" s="57">
        <v>0.31740000000000002</v>
      </c>
      <c r="J15" s="57">
        <v>0.15240000000000001</v>
      </c>
      <c r="K15" s="57">
        <f t="shared" si="8"/>
        <v>2.942286348501665</v>
      </c>
      <c r="L15" s="57">
        <f t="shared" si="9"/>
        <v>0.52854193032704988</v>
      </c>
      <c r="M15" s="57">
        <f t="shared" si="10"/>
        <v>0.1728871242200794</v>
      </c>
      <c r="N15" s="63">
        <f t="shared" si="11"/>
        <v>3.6437154030487942</v>
      </c>
      <c r="O15" s="62">
        <f t="shared" si="0"/>
        <v>0.5565451232980001</v>
      </c>
      <c r="P15" s="57">
        <f t="shared" si="1"/>
        <v>0.2338202118624817</v>
      </c>
      <c r="Q15" s="57">
        <f t="shared" si="12"/>
        <v>0.20963466483951823</v>
      </c>
      <c r="R15" s="57">
        <f t="shared" si="2"/>
        <v>0.80749620182733683</v>
      </c>
      <c r="S15" s="57">
        <f t="shared" si="3"/>
        <v>0.14505576639844175</v>
      </c>
      <c r="T15" s="63">
        <f t="shared" si="13"/>
        <v>4.744803177422148E-2</v>
      </c>
      <c r="U15" s="73">
        <f t="shared" si="14"/>
        <v>0.35371214973145926</v>
      </c>
    </row>
    <row r="16" spans="1:21" x14ac:dyDescent="0.25">
      <c r="A16" s="62">
        <v>0.30649999999999999</v>
      </c>
      <c r="B16" s="57">
        <v>0.33429999999999999</v>
      </c>
      <c r="C16" s="57">
        <v>0.35920000000000002</v>
      </c>
      <c r="D16" s="57">
        <f t="shared" si="4"/>
        <v>1.7008879023307435</v>
      </c>
      <c r="E16" s="57">
        <f t="shared" si="5"/>
        <v>0.55668420702058219</v>
      </c>
      <c r="F16" s="57">
        <f t="shared" si="6"/>
        <v>0.40748723766307432</v>
      </c>
      <c r="G16" s="63">
        <f t="shared" si="7"/>
        <v>2.6650593470144002</v>
      </c>
      <c r="H16" s="62">
        <v>0.45050000000000001</v>
      </c>
      <c r="I16" s="57">
        <v>0.32479999999999998</v>
      </c>
      <c r="J16" s="57">
        <v>0.22470000000000001</v>
      </c>
      <c r="K16" s="57">
        <f t="shared" si="8"/>
        <v>2.5000000000000004</v>
      </c>
      <c r="L16" s="57">
        <f t="shared" si="9"/>
        <v>0.54086458402717641</v>
      </c>
      <c r="M16" s="57">
        <f t="shared" si="10"/>
        <v>0.25490640952921156</v>
      </c>
      <c r="N16" s="63">
        <f t="shared" si="11"/>
        <v>3.2957709935563884</v>
      </c>
      <c r="O16" s="62">
        <f t="shared" si="0"/>
        <v>0.63821764578571427</v>
      </c>
      <c r="P16" s="57">
        <f t="shared" si="1"/>
        <v>0.20888248047617464</v>
      </c>
      <c r="Q16" s="57">
        <f t="shared" si="12"/>
        <v>0.15289987373811098</v>
      </c>
      <c r="R16" s="57">
        <f t="shared" si="2"/>
        <v>0.75854784961934196</v>
      </c>
      <c r="S16" s="57">
        <f t="shared" si="3"/>
        <v>0.1641086668596298</v>
      </c>
      <c r="T16" s="63">
        <f t="shared" si="13"/>
        <v>7.7343483521028294E-2</v>
      </c>
      <c r="U16" s="73">
        <f t="shared" si="14"/>
        <v>0.37209123054798871</v>
      </c>
    </row>
    <row r="17" spans="1:29" ht="15.75" thickBot="1" x14ac:dyDescent="0.3">
      <c r="A17" s="64">
        <v>0.33410000000000001</v>
      </c>
      <c r="B17" s="65">
        <v>0.3372</v>
      </c>
      <c r="C17" s="65">
        <v>0.32869999999999999</v>
      </c>
      <c r="D17" s="65">
        <f t="shared" si="4"/>
        <v>1.8540510543840181</v>
      </c>
      <c r="E17" s="65">
        <f t="shared" si="5"/>
        <v>0.56151335509225342</v>
      </c>
      <c r="F17" s="65">
        <f t="shared" si="6"/>
        <v>0.37288712422007936</v>
      </c>
      <c r="G17" s="66">
        <f t="shared" si="7"/>
        <v>2.7884515336963509</v>
      </c>
      <c r="H17" s="64">
        <v>0.42470000000000002</v>
      </c>
      <c r="I17" s="65">
        <v>0.3281</v>
      </c>
      <c r="J17" s="65">
        <v>0.2472</v>
      </c>
      <c r="K17" s="65">
        <f t="shared" si="8"/>
        <v>2.3568257491675917</v>
      </c>
      <c r="L17" s="65">
        <f t="shared" si="9"/>
        <v>0.54635982148804374</v>
      </c>
      <c r="M17" s="65">
        <f t="shared" si="10"/>
        <v>0.28043108338060124</v>
      </c>
      <c r="N17" s="66">
        <f t="shared" si="11"/>
        <v>3.1836166540362365</v>
      </c>
      <c r="O17" s="64">
        <f t="shared" si="0"/>
        <v>0.66490345339669632</v>
      </c>
      <c r="P17" s="65">
        <f t="shared" si="1"/>
        <v>0.20137102915606908</v>
      </c>
      <c r="Q17" s="65">
        <f t="shared" si="12"/>
        <v>0.13372551744723457</v>
      </c>
      <c r="R17" s="65">
        <f t="shared" si="2"/>
        <v>0.74029822220573349</v>
      </c>
      <c r="S17" s="65">
        <f t="shared" si="3"/>
        <v>0.17161608348648405</v>
      </c>
      <c r="T17" s="66">
        <f t="shared" si="13"/>
        <v>8.8085694307782486E-2</v>
      </c>
      <c r="U17" s="75">
        <f t="shared" si="14"/>
        <v>0.39465530751807892</v>
      </c>
    </row>
    <row r="18" spans="1:29" ht="16.5" thickTop="1" thickBot="1" x14ac:dyDescent="0.3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74"/>
    </row>
    <row r="19" spans="1:29" ht="15.75" thickTop="1" x14ac:dyDescent="0.25">
      <c r="A19" s="99" t="s">
        <v>25</v>
      </c>
      <c r="B19" s="100"/>
      <c r="C19" s="100"/>
      <c r="D19" s="100"/>
      <c r="E19" s="100"/>
      <c r="F19" s="100"/>
      <c r="G19" s="100"/>
      <c r="H19" s="101"/>
      <c r="V19" s="18"/>
      <c r="W19" s="18"/>
      <c r="X19" s="18"/>
      <c r="Y19" s="18"/>
      <c r="Z19" s="18"/>
      <c r="AA19" s="18"/>
      <c r="AB19" s="18"/>
      <c r="AC19" s="18"/>
    </row>
    <row r="20" spans="1:29" s="15" customFormat="1" x14ac:dyDescent="0.25">
      <c r="A20" s="86" t="s">
        <v>49</v>
      </c>
      <c r="B20" s="87" t="s">
        <v>50</v>
      </c>
      <c r="C20" s="87"/>
      <c r="D20" s="87" t="s">
        <v>49</v>
      </c>
      <c r="E20" s="87" t="s">
        <v>50</v>
      </c>
      <c r="F20" s="87"/>
      <c r="G20" s="87" t="s">
        <v>49</v>
      </c>
      <c r="H20" s="88" t="s">
        <v>50</v>
      </c>
      <c r="V20" s="18"/>
      <c r="W20" s="18"/>
      <c r="X20" s="18"/>
      <c r="Y20" s="18"/>
      <c r="Z20" s="18"/>
      <c r="AA20" s="18"/>
      <c r="AB20" s="18"/>
      <c r="AC20" s="18"/>
    </row>
    <row r="21" spans="1:29" x14ac:dyDescent="0.25">
      <c r="A21" s="62">
        <f>+O9</f>
        <v>5.4293655754413896E-2</v>
      </c>
      <c r="B21" s="57">
        <f>+P9</f>
        <v>0</v>
      </c>
      <c r="C21" s="57"/>
      <c r="D21" s="57">
        <f>+O13</f>
        <v>0.34032191734619116</v>
      </c>
      <c r="E21" s="57">
        <f>+P13</f>
        <v>0.24421192687587653</v>
      </c>
      <c r="F21" s="57"/>
      <c r="G21" s="57">
        <f>+O17</f>
        <v>0.66490345339669632</v>
      </c>
      <c r="H21" s="63">
        <f>+P17</f>
        <v>0.20137102915606908</v>
      </c>
    </row>
    <row r="22" spans="1:29" x14ac:dyDescent="0.25">
      <c r="A22" s="62">
        <f>+R9</f>
        <v>0.99041535877259956</v>
      </c>
      <c r="B22" s="57">
        <f>+S9</f>
        <v>0</v>
      </c>
      <c r="C22" s="57"/>
      <c r="D22" s="57">
        <f>+R13</f>
        <v>0.89230691051777811</v>
      </c>
      <c r="E22" s="57">
        <f>+S13</f>
        <v>8.6722593554341254E-2</v>
      </c>
      <c r="F22" s="57"/>
      <c r="G22" s="57">
        <f>+R17</f>
        <v>0.74029822220573349</v>
      </c>
      <c r="H22" s="63">
        <f>+S17</f>
        <v>0.17161608348648405</v>
      </c>
    </row>
    <row r="23" spans="1:29" x14ac:dyDescent="0.25">
      <c r="A23" s="62"/>
      <c r="B23" s="57"/>
      <c r="C23" s="57"/>
      <c r="D23" s="57"/>
      <c r="E23" s="57"/>
      <c r="F23" s="57"/>
      <c r="G23" s="57"/>
      <c r="H23" s="63"/>
    </row>
    <row r="24" spans="1:29" x14ac:dyDescent="0.25">
      <c r="A24" s="62">
        <f>+O10</f>
        <v>0.11287457101264547</v>
      </c>
      <c r="B24" s="57">
        <f>+P10</f>
        <v>6.0548675918898898E-2</v>
      </c>
      <c r="C24" s="57"/>
      <c r="D24" s="57">
        <f>+O14</f>
        <v>0.44825720932467733</v>
      </c>
      <c r="E24" s="57">
        <f>+P14</f>
        <v>0.24386165998350939</v>
      </c>
      <c r="F24" s="57"/>
      <c r="G24" s="57"/>
      <c r="H24" s="63"/>
    </row>
    <row r="25" spans="1:29" x14ac:dyDescent="0.25">
      <c r="A25" s="62">
        <f>+R10</f>
        <v>0.97448416215171929</v>
      </c>
      <c r="B25" s="57">
        <f>+S10</f>
        <v>1.535977983823498E-2</v>
      </c>
      <c r="C25" s="57"/>
      <c r="D25" s="57">
        <f>+R14</f>
        <v>0.85941364899282524</v>
      </c>
      <c r="E25" s="57">
        <f>+S14</f>
        <v>0.11077637187684584</v>
      </c>
      <c r="F25" s="57"/>
      <c r="G25" s="57"/>
      <c r="H25" s="63"/>
    </row>
    <row r="26" spans="1:29" x14ac:dyDescent="0.25">
      <c r="A26" s="62"/>
      <c r="B26" s="57"/>
      <c r="C26" s="57"/>
      <c r="D26" s="57"/>
      <c r="E26" s="57"/>
      <c r="F26" s="57"/>
      <c r="G26" s="57"/>
      <c r="H26" s="63"/>
    </row>
    <row r="27" spans="1:29" x14ac:dyDescent="0.25">
      <c r="A27" s="62">
        <f>+O11</f>
        <v>0.15947618144060896</v>
      </c>
      <c r="B27" s="57">
        <f>+P11</f>
        <v>0.1367446502545811</v>
      </c>
      <c r="C27" s="57"/>
      <c r="D27" s="57">
        <f>+O15</f>
        <v>0.5565451232980001</v>
      </c>
      <c r="E27" s="57">
        <f>+P15</f>
        <v>0.2338202118624817</v>
      </c>
      <c r="F27" s="57"/>
      <c r="G27" s="57"/>
      <c r="H27" s="63"/>
    </row>
    <row r="28" spans="1:29" x14ac:dyDescent="0.25">
      <c r="A28" s="62">
        <f>+R11</f>
        <v>0.95091300604485729</v>
      </c>
      <c r="B28" s="57">
        <f>+S11</f>
        <v>3.6450735791866508E-2</v>
      </c>
      <c r="C28" s="57"/>
      <c r="D28" s="57">
        <f>+R15</f>
        <v>0.80749620182733683</v>
      </c>
      <c r="E28" s="57">
        <f>+S15</f>
        <v>0.14505576639844175</v>
      </c>
      <c r="F28" s="57"/>
      <c r="G28" s="57"/>
      <c r="H28" s="63"/>
    </row>
    <row r="29" spans="1:29" x14ac:dyDescent="0.25">
      <c r="A29" s="62"/>
      <c r="B29" s="57"/>
      <c r="C29" s="57"/>
      <c r="D29" s="57"/>
      <c r="E29" s="57"/>
      <c r="F29" s="57"/>
      <c r="G29" s="57"/>
      <c r="H29" s="63"/>
    </row>
    <row r="30" spans="1:29" x14ac:dyDescent="0.25">
      <c r="A30" s="62">
        <f>+O12</f>
        <v>0.25848301932857515</v>
      </c>
      <c r="B30" s="57">
        <f>+P12</f>
        <v>0.19288761960816478</v>
      </c>
      <c r="C30" s="57"/>
      <c r="D30" s="57">
        <f>+O16</f>
        <v>0.63821764578571427</v>
      </c>
      <c r="E30" s="57">
        <f>+P16</f>
        <v>0.20888248047617464</v>
      </c>
      <c r="F30" s="57"/>
      <c r="G30" s="57"/>
      <c r="H30" s="63"/>
    </row>
    <row r="31" spans="1:29" ht="15.75" thickBot="1" x14ac:dyDescent="0.3">
      <c r="A31" s="64">
        <f>+R12</f>
        <v>0.93211629482274561</v>
      </c>
      <c r="B31" s="65">
        <f>+S12</f>
        <v>5.3964761755248149E-2</v>
      </c>
      <c r="C31" s="65"/>
      <c r="D31" s="65">
        <f>+R16</f>
        <v>0.75854784961934196</v>
      </c>
      <c r="E31" s="65">
        <f>+S16</f>
        <v>0.1641086668596298</v>
      </c>
      <c r="F31" s="65"/>
      <c r="G31" s="65"/>
      <c r="H31" s="66"/>
    </row>
    <row r="32" spans="1:29" ht="15.75" thickTop="1" x14ac:dyDescent="0.25"/>
  </sheetData>
  <mergeCells count="10">
    <mergeCell ref="A19:H19"/>
    <mergeCell ref="E2:F2"/>
    <mergeCell ref="A7:C7"/>
    <mergeCell ref="D7:F7"/>
    <mergeCell ref="O7:Q7"/>
    <mergeCell ref="R7:T7"/>
    <mergeCell ref="H7:J7"/>
    <mergeCell ref="K7:M7"/>
    <mergeCell ref="A6:G6"/>
    <mergeCell ref="H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GridLines="0" workbookViewId="0">
      <selection activeCell="M23" sqref="M23"/>
    </sheetView>
  </sheetViews>
  <sheetFormatPr defaultRowHeight="15" x14ac:dyDescent="0.25"/>
  <cols>
    <col min="1" max="1" width="9.140625" style="15"/>
    <col min="2" max="2" width="11.85546875" style="15" customWidth="1"/>
    <col min="3" max="6" width="9.140625" style="15"/>
    <col min="7" max="7" width="11.28515625" style="15" customWidth="1"/>
    <col min="8" max="13" width="9.140625" style="15"/>
    <col min="14" max="14" width="12.5703125" style="15" customWidth="1"/>
    <col min="15" max="20" width="9.140625" style="15"/>
    <col min="21" max="23" width="9.5703125" style="15" bestFit="1" customWidth="1"/>
    <col min="24" max="24" width="9.140625" style="15"/>
    <col min="25" max="26" width="9.5703125" style="15" bestFit="1" customWidth="1"/>
    <col min="27" max="27" width="9.140625" style="15"/>
    <col min="28" max="29" width="9.5703125" style="15" bestFit="1" customWidth="1"/>
    <col min="30" max="16384" width="9.140625" style="15"/>
  </cols>
  <sheetData>
    <row r="1" spans="1:21" x14ac:dyDescent="0.25">
      <c r="A1" s="15" t="s">
        <v>51</v>
      </c>
    </row>
    <row r="2" spans="1:21" x14ac:dyDescent="0.25">
      <c r="A2" s="82" t="s">
        <v>41</v>
      </c>
      <c r="B2" s="82" t="s">
        <v>42</v>
      </c>
      <c r="C2" s="82" t="s">
        <v>43</v>
      </c>
      <c r="E2" s="102" t="s">
        <v>47</v>
      </c>
      <c r="F2" s="102"/>
    </row>
    <row r="3" spans="1:21" x14ac:dyDescent="0.25">
      <c r="A3" s="82">
        <v>1</v>
      </c>
      <c r="B3" s="82" t="s">
        <v>35</v>
      </c>
      <c r="C3" s="82">
        <v>18.02</v>
      </c>
      <c r="E3" s="82">
        <v>0</v>
      </c>
      <c r="F3" s="82">
        <v>1</v>
      </c>
    </row>
    <row r="4" spans="1:21" x14ac:dyDescent="0.25">
      <c r="A4" s="82">
        <v>2</v>
      </c>
      <c r="B4" s="82" t="s">
        <v>39</v>
      </c>
      <c r="C4" s="82">
        <v>60.052</v>
      </c>
      <c r="E4" s="82">
        <v>1</v>
      </c>
      <c r="F4" s="82">
        <v>0</v>
      </c>
    </row>
    <row r="5" spans="1:21" ht="15.75" thickBot="1" x14ac:dyDescent="0.3">
      <c r="A5" s="82">
        <v>3</v>
      </c>
      <c r="B5" s="82" t="s">
        <v>40</v>
      </c>
      <c r="C5" s="82">
        <v>88.15</v>
      </c>
    </row>
    <row r="6" spans="1:21" ht="15.75" thickTop="1" x14ac:dyDescent="0.25">
      <c r="A6" s="99" t="s">
        <v>12</v>
      </c>
      <c r="B6" s="100"/>
      <c r="C6" s="100"/>
      <c r="D6" s="100"/>
      <c r="E6" s="100"/>
      <c r="F6" s="100"/>
      <c r="G6" s="101"/>
      <c r="H6" s="99" t="s">
        <v>13</v>
      </c>
      <c r="I6" s="100"/>
      <c r="J6" s="100"/>
      <c r="K6" s="100"/>
      <c r="L6" s="100"/>
      <c r="M6" s="100"/>
      <c r="N6" s="101"/>
      <c r="O6" s="68"/>
      <c r="P6" s="69"/>
      <c r="Q6" s="69"/>
      <c r="R6" s="69"/>
      <c r="S6" s="69"/>
      <c r="T6" s="70"/>
      <c r="U6" s="71"/>
    </row>
    <row r="7" spans="1:21" x14ac:dyDescent="0.25">
      <c r="A7" s="98" t="s">
        <v>45</v>
      </c>
      <c r="B7" s="96"/>
      <c r="C7" s="96"/>
      <c r="D7" s="96" t="s">
        <v>46</v>
      </c>
      <c r="E7" s="96"/>
      <c r="F7" s="96"/>
      <c r="G7" s="61"/>
      <c r="H7" s="98" t="s">
        <v>45</v>
      </c>
      <c r="I7" s="96"/>
      <c r="J7" s="96"/>
      <c r="K7" s="96" t="s">
        <v>46</v>
      </c>
      <c r="L7" s="96"/>
      <c r="M7" s="96"/>
      <c r="N7" s="67"/>
      <c r="O7" s="98" t="s">
        <v>37</v>
      </c>
      <c r="P7" s="96"/>
      <c r="Q7" s="96"/>
      <c r="R7" s="96" t="s">
        <v>44</v>
      </c>
      <c r="S7" s="96"/>
      <c r="T7" s="97"/>
      <c r="U7" s="72"/>
    </row>
    <row r="8" spans="1:21" x14ac:dyDescent="0.25">
      <c r="A8" s="83" t="s">
        <v>29</v>
      </c>
      <c r="B8" s="84" t="s">
        <v>30</v>
      </c>
      <c r="C8" s="84" t="s">
        <v>24</v>
      </c>
      <c r="D8" s="84" t="s">
        <v>29</v>
      </c>
      <c r="E8" s="84" t="s">
        <v>30</v>
      </c>
      <c r="F8" s="84" t="s">
        <v>24</v>
      </c>
      <c r="G8" s="85" t="s">
        <v>38</v>
      </c>
      <c r="H8" s="83" t="s">
        <v>36</v>
      </c>
      <c r="I8" s="84" t="s">
        <v>30</v>
      </c>
      <c r="J8" s="84" t="s">
        <v>24</v>
      </c>
      <c r="K8" s="84" t="s">
        <v>36</v>
      </c>
      <c r="L8" s="84" t="s">
        <v>30</v>
      </c>
      <c r="M8" s="84" t="s">
        <v>24</v>
      </c>
      <c r="N8" s="85" t="s">
        <v>38</v>
      </c>
      <c r="O8" s="83" t="s">
        <v>29</v>
      </c>
      <c r="P8" s="84" t="s">
        <v>30</v>
      </c>
      <c r="Q8" s="84" t="s">
        <v>24</v>
      </c>
      <c r="R8" s="84" t="s">
        <v>36</v>
      </c>
      <c r="S8" s="84" t="s">
        <v>30</v>
      </c>
      <c r="T8" s="85" t="s">
        <v>24</v>
      </c>
      <c r="U8" s="72" t="s">
        <v>17</v>
      </c>
    </row>
    <row r="9" spans="1:21" x14ac:dyDescent="0.25">
      <c r="A9" s="79">
        <v>1.1599999999999999E-2</v>
      </c>
      <c r="B9" s="21">
        <v>0</v>
      </c>
      <c r="C9" s="21">
        <v>0.98839999999999995</v>
      </c>
      <c r="D9" s="57"/>
      <c r="E9" s="57"/>
      <c r="F9" s="57"/>
      <c r="G9" s="63"/>
      <c r="H9" s="79">
        <v>0.95479999999999998</v>
      </c>
      <c r="I9" s="21">
        <v>0</v>
      </c>
      <c r="J9" s="21">
        <v>4.5199999999999997E-2</v>
      </c>
      <c r="K9" s="57"/>
      <c r="L9" s="57"/>
      <c r="M9" s="57"/>
      <c r="N9" s="63"/>
      <c r="O9" s="62"/>
      <c r="P9" s="57"/>
      <c r="Q9" s="57"/>
      <c r="R9" s="57"/>
      <c r="S9" s="57"/>
      <c r="T9" s="63"/>
      <c r="U9" s="73"/>
    </row>
    <row r="10" spans="1:21" x14ac:dyDescent="0.25">
      <c r="A10" s="79">
        <v>2.5899999999999999E-2</v>
      </c>
      <c r="B10" s="21">
        <v>4.6300000000000001E-2</v>
      </c>
      <c r="C10" s="21">
        <v>0.92779999999999996</v>
      </c>
      <c r="D10" s="57"/>
      <c r="E10" s="57"/>
      <c r="F10" s="57"/>
      <c r="G10" s="63"/>
      <c r="H10" s="79">
        <v>0.90620000000000001</v>
      </c>
      <c r="I10" s="21">
        <v>4.7600000000000003E-2</v>
      </c>
      <c r="J10" s="21">
        <v>4.6199999999999998E-2</v>
      </c>
      <c r="K10" s="57"/>
      <c r="L10" s="57"/>
      <c r="M10" s="57"/>
      <c r="N10" s="63"/>
      <c r="O10" s="62"/>
      <c r="P10" s="57"/>
      <c r="Q10" s="57"/>
      <c r="R10" s="57"/>
      <c r="S10" s="57"/>
      <c r="T10" s="63"/>
      <c r="U10" s="73"/>
    </row>
    <row r="11" spans="1:21" x14ac:dyDescent="0.25">
      <c r="A11" s="79">
        <v>3.9300000000000002E-2</v>
      </c>
      <c r="B11" s="21">
        <v>0.1123</v>
      </c>
      <c r="C11" s="21">
        <v>0.84840000000000004</v>
      </c>
      <c r="D11" s="57"/>
      <c r="E11" s="57"/>
      <c r="F11" s="57"/>
      <c r="G11" s="63"/>
      <c r="H11" s="79">
        <v>0.83840000000000003</v>
      </c>
      <c r="I11" s="21">
        <v>0.1071</v>
      </c>
      <c r="J11" s="21">
        <v>5.45E-2</v>
      </c>
      <c r="K11" s="57"/>
      <c r="L11" s="57"/>
      <c r="M11" s="57"/>
      <c r="N11" s="63"/>
      <c r="O11" s="62"/>
      <c r="P11" s="57"/>
      <c r="Q11" s="57"/>
      <c r="R11" s="57"/>
      <c r="S11" s="57"/>
      <c r="T11" s="63"/>
      <c r="U11" s="73"/>
    </row>
    <row r="12" spans="1:21" x14ac:dyDescent="0.25">
      <c r="A12" s="79">
        <v>7.2099999999999997E-2</v>
      </c>
      <c r="B12" s="21">
        <v>0.17929999999999999</v>
      </c>
      <c r="C12" s="21">
        <v>0.74860000000000004</v>
      </c>
      <c r="D12" s="57"/>
      <c r="E12" s="57"/>
      <c r="F12" s="57"/>
      <c r="G12" s="63"/>
      <c r="H12" s="79">
        <v>0.78990000000000005</v>
      </c>
      <c r="I12" s="21">
        <v>0.15240000000000001</v>
      </c>
      <c r="J12" s="21">
        <v>5.7700000000000001E-2</v>
      </c>
      <c r="K12" s="57"/>
      <c r="L12" s="57"/>
      <c r="M12" s="57"/>
      <c r="N12" s="63"/>
      <c r="O12" s="62"/>
      <c r="P12" s="57"/>
      <c r="Q12" s="57"/>
      <c r="R12" s="57"/>
      <c r="S12" s="57"/>
      <c r="T12" s="63"/>
      <c r="U12" s="73"/>
    </row>
    <row r="13" spans="1:21" x14ac:dyDescent="0.25">
      <c r="A13" s="79">
        <v>0.10680000000000001</v>
      </c>
      <c r="B13" s="21">
        <v>0.25540000000000002</v>
      </c>
      <c r="C13" s="21">
        <v>0.63780000000000003</v>
      </c>
      <c r="D13" s="57"/>
      <c r="E13" s="57"/>
      <c r="F13" s="57"/>
      <c r="G13" s="63"/>
      <c r="H13" s="79">
        <v>0.69499999999999995</v>
      </c>
      <c r="I13" s="21">
        <v>0.22509999999999999</v>
      </c>
      <c r="J13" s="21">
        <v>7.9899999999999999E-2</v>
      </c>
      <c r="K13" s="57"/>
      <c r="L13" s="57"/>
      <c r="M13" s="57"/>
      <c r="N13" s="63"/>
      <c r="O13" s="62"/>
      <c r="P13" s="57"/>
      <c r="Q13" s="57"/>
      <c r="R13" s="57"/>
      <c r="S13" s="57"/>
      <c r="T13" s="63"/>
      <c r="U13" s="73"/>
    </row>
    <row r="14" spans="1:21" x14ac:dyDescent="0.25">
      <c r="A14" s="79">
        <v>0.16200000000000001</v>
      </c>
      <c r="B14" s="21">
        <v>0.29370000000000002</v>
      </c>
      <c r="C14" s="21">
        <v>0.54430000000000001</v>
      </c>
      <c r="D14" s="57"/>
      <c r="E14" s="57"/>
      <c r="F14" s="57"/>
      <c r="G14" s="63"/>
      <c r="H14" s="79">
        <v>0.62529999999999997</v>
      </c>
      <c r="I14" s="21">
        <v>0.26860000000000001</v>
      </c>
      <c r="J14" s="21">
        <v>0.1061</v>
      </c>
      <c r="K14" s="57"/>
      <c r="L14" s="57"/>
      <c r="M14" s="57"/>
      <c r="N14" s="63"/>
      <c r="O14" s="62"/>
      <c r="P14" s="57"/>
      <c r="Q14" s="57"/>
      <c r="R14" s="57"/>
      <c r="S14" s="57"/>
      <c r="T14" s="63"/>
      <c r="U14" s="73"/>
    </row>
    <row r="15" spans="1:21" x14ac:dyDescent="0.25">
      <c r="A15" s="79">
        <v>0.23569999999999999</v>
      </c>
      <c r="B15" s="21">
        <v>0.33</v>
      </c>
      <c r="C15" s="21">
        <v>0.43430000000000002</v>
      </c>
      <c r="D15" s="57"/>
      <c r="E15" s="57"/>
      <c r="F15" s="57"/>
      <c r="G15" s="63"/>
      <c r="H15" s="79">
        <v>0.5302</v>
      </c>
      <c r="I15" s="21">
        <v>0.31740000000000002</v>
      </c>
      <c r="J15" s="21">
        <v>0.15240000000000001</v>
      </c>
      <c r="K15" s="57"/>
      <c r="L15" s="57"/>
      <c r="M15" s="57"/>
      <c r="N15" s="63"/>
      <c r="O15" s="62"/>
      <c r="P15" s="57"/>
      <c r="Q15" s="57"/>
      <c r="R15" s="57"/>
      <c r="S15" s="57"/>
      <c r="T15" s="63"/>
      <c r="U15" s="73"/>
    </row>
    <row r="16" spans="1:21" x14ac:dyDescent="0.25">
      <c r="A16" s="79">
        <v>0.30649999999999999</v>
      </c>
      <c r="B16" s="21">
        <v>0.33429999999999999</v>
      </c>
      <c r="C16" s="21">
        <v>0.35920000000000002</v>
      </c>
      <c r="D16" s="57"/>
      <c r="E16" s="57"/>
      <c r="F16" s="57"/>
      <c r="G16" s="63"/>
      <c r="H16" s="79">
        <v>0.45050000000000001</v>
      </c>
      <c r="I16" s="21">
        <v>0.32479999999999998</v>
      </c>
      <c r="J16" s="21">
        <v>0.22470000000000001</v>
      </c>
      <c r="K16" s="57"/>
      <c r="L16" s="57"/>
      <c r="M16" s="57"/>
      <c r="N16" s="63"/>
      <c r="O16" s="62"/>
      <c r="P16" s="57"/>
      <c r="Q16" s="57"/>
      <c r="R16" s="57"/>
      <c r="S16" s="57"/>
      <c r="T16" s="63"/>
      <c r="U16" s="73"/>
    </row>
    <row r="17" spans="1:29" ht="15.75" thickBot="1" x14ac:dyDescent="0.3">
      <c r="A17" s="80">
        <v>0.33410000000000001</v>
      </c>
      <c r="B17" s="81">
        <v>0.3372</v>
      </c>
      <c r="C17" s="81">
        <v>0.32869999999999999</v>
      </c>
      <c r="D17" s="65"/>
      <c r="E17" s="65"/>
      <c r="F17" s="65"/>
      <c r="G17" s="66"/>
      <c r="H17" s="80">
        <v>0.42470000000000002</v>
      </c>
      <c r="I17" s="81">
        <v>0.3281</v>
      </c>
      <c r="J17" s="81">
        <v>0.2472</v>
      </c>
      <c r="K17" s="65"/>
      <c r="L17" s="65"/>
      <c r="M17" s="65"/>
      <c r="N17" s="66"/>
      <c r="O17" s="64"/>
      <c r="P17" s="65"/>
      <c r="Q17" s="65"/>
      <c r="R17" s="65"/>
      <c r="S17" s="65"/>
      <c r="T17" s="66"/>
      <c r="U17" s="75"/>
    </row>
    <row r="18" spans="1:29" ht="16.5" thickTop="1" thickBo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74"/>
    </row>
    <row r="19" spans="1:29" ht="15.75" thickTop="1" x14ac:dyDescent="0.25">
      <c r="A19" s="99" t="s">
        <v>25</v>
      </c>
      <c r="B19" s="100"/>
      <c r="C19" s="100"/>
      <c r="D19" s="100"/>
      <c r="E19" s="100"/>
      <c r="F19" s="100"/>
      <c r="G19" s="100"/>
      <c r="H19" s="101"/>
      <c r="J19" s="37" t="s">
        <v>54</v>
      </c>
      <c r="V19" s="18"/>
      <c r="W19" s="18"/>
      <c r="X19" s="18"/>
      <c r="Y19" s="18"/>
      <c r="Z19" s="18"/>
      <c r="AA19" s="18"/>
      <c r="AB19" s="18"/>
      <c r="AC19" s="18"/>
    </row>
    <row r="20" spans="1:29" x14ac:dyDescent="0.25">
      <c r="A20" s="62" t="s">
        <v>49</v>
      </c>
      <c r="B20" s="57" t="s">
        <v>50</v>
      </c>
      <c r="C20" s="57"/>
      <c r="D20" s="57" t="s">
        <v>49</v>
      </c>
      <c r="E20" s="57" t="s">
        <v>50</v>
      </c>
      <c r="F20" s="57"/>
      <c r="G20" s="57" t="s">
        <v>49</v>
      </c>
      <c r="H20" s="63" t="s">
        <v>50</v>
      </c>
      <c r="J20" s="124" t="s">
        <v>55</v>
      </c>
    </row>
    <row r="21" spans="1:29" x14ac:dyDescent="0.25">
      <c r="A21" s="62"/>
      <c r="B21" s="57"/>
      <c r="C21" s="57"/>
      <c r="D21" s="57"/>
      <c r="E21" s="57"/>
      <c r="F21" s="57"/>
      <c r="G21" s="57"/>
      <c r="H21" s="63"/>
    </row>
    <row r="22" spans="1:29" x14ac:dyDescent="0.25">
      <c r="A22" s="62"/>
      <c r="B22" s="57"/>
      <c r="C22" s="57"/>
      <c r="D22" s="57"/>
      <c r="E22" s="57"/>
      <c r="F22" s="57"/>
      <c r="G22" s="57"/>
      <c r="H22" s="63"/>
    </row>
    <row r="23" spans="1:29" x14ac:dyDescent="0.25">
      <c r="A23" s="62"/>
      <c r="B23" s="57"/>
      <c r="C23" s="57"/>
      <c r="D23" s="57"/>
      <c r="E23" s="57"/>
      <c r="F23" s="57"/>
      <c r="G23" s="57"/>
      <c r="H23" s="63"/>
    </row>
    <row r="24" spans="1:29" x14ac:dyDescent="0.25">
      <c r="A24" s="62"/>
      <c r="B24" s="57"/>
      <c r="C24" s="57"/>
      <c r="D24" s="57"/>
      <c r="E24" s="57"/>
      <c r="F24" s="57"/>
      <c r="G24" s="57"/>
      <c r="H24" s="63"/>
    </row>
    <row r="25" spans="1:29" x14ac:dyDescent="0.25">
      <c r="A25" s="62"/>
      <c r="B25" s="57"/>
      <c r="C25" s="57"/>
      <c r="D25" s="57"/>
      <c r="E25" s="57"/>
      <c r="F25" s="57"/>
      <c r="G25" s="57"/>
      <c r="H25" s="63"/>
    </row>
    <row r="26" spans="1:29" x14ac:dyDescent="0.25">
      <c r="A26" s="62"/>
      <c r="B26" s="57"/>
      <c r="C26" s="57"/>
      <c r="D26" s="57"/>
      <c r="E26" s="57"/>
      <c r="F26" s="57"/>
      <c r="G26" s="57"/>
      <c r="H26" s="63"/>
    </row>
    <row r="27" spans="1:29" x14ac:dyDescent="0.25">
      <c r="A27" s="62"/>
      <c r="B27" s="57"/>
      <c r="C27" s="57"/>
      <c r="D27" s="57"/>
      <c r="E27" s="57"/>
      <c r="F27" s="57"/>
      <c r="G27" s="57"/>
      <c r="H27" s="63"/>
    </row>
    <row r="28" spans="1:29" x14ac:dyDescent="0.25">
      <c r="A28" s="62"/>
      <c r="B28" s="57"/>
      <c r="C28" s="57"/>
      <c r="D28" s="57"/>
      <c r="E28" s="57"/>
      <c r="F28" s="57"/>
      <c r="G28" s="57"/>
      <c r="H28" s="63"/>
    </row>
    <row r="29" spans="1:29" x14ac:dyDescent="0.25">
      <c r="A29" s="62"/>
      <c r="B29" s="57"/>
      <c r="C29" s="57"/>
      <c r="D29" s="57"/>
      <c r="E29" s="57"/>
      <c r="F29" s="57"/>
      <c r="G29" s="57"/>
      <c r="H29" s="63"/>
    </row>
    <row r="30" spans="1:29" ht="15.75" thickBot="1" x14ac:dyDescent="0.3">
      <c r="A30" s="64"/>
      <c r="B30" s="65"/>
      <c r="C30" s="65"/>
      <c r="D30" s="65"/>
      <c r="E30" s="65"/>
      <c r="F30" s="65"/>
      <c r="G30" s="65"/>
      <c r="H30" s="66"/>
    </row>
    <row r="31" spans="1:29" ht="15.75" thickTop="1" x14ac:dyDescent="0.25"/>
  </sheetData>
  <mergeCells count="10">
    <mergeCell ref="O7:Q7"/>
    <mergeCell ref="R7:T7"/>
    <mergeCell ref="E2:F2"/>
    <mergeCell ref="A6:G6"/>
    <mergeCell ref="H6:N6"/>
    <mergeCell ref="A19:H19"/>
    <mergeCell ref="A7:C7"/>
    <mergeCell ref="D7:F7"/>
    <mergeCell ref="H7:J7"/>
    <mergeCell ref="K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10" zoomScale="130" zoomScaleNormal="130" workbookViewId="0">
      <selection activeCell="P21" sqref="P21"/>
    </sheetView>
  </sheetViews>
  <sheetFormatPr defaultColWidth="9" defaultRowHeight="15" x14ac:dyDescent="0.25"/>
  <cols>
    <col min="1" max="1" width="9" style="15"/>
    <col min="2" max="2" width="10" style="15" customWidth="1"/>
    <col min="3" max="3" width="4.7109375" style="15" customWidth="1"/>
    <col min="4" max="4" width="7.5703125" style="15" customWidth="1"/>
    <col min="5" max="5" width="4.7109375" style="15" customWidth="1"/>
    <col min="6" max="6" width="10" style="15" customWidth="1"/>
    <col min="7" max="7" width="10.28515625" style="15" customWidth="1"/>
    <col min="8" max="8" width="12.140625" style="15" bestFit="1" customWidth="1"/>
    <col min="9" max="10" width="9" style="15"/>
    <col min="11" max="15" width="10.5703125" style="15" customWidth="1"/>
    <col min="16" max="16384" width="9" style="15"/>
  </cols>
  <sheetData>
    <row r="1" spans="1:15" ht="15.75" thickBot="1" x14ac:dyDescent="0.3">
      <c r="A1" s="15" t="s">
        <v>48</v>
      </c>
    </row>
    <row r="2" spans="1:15" ht="16.5" thickTop="1" thickBot="1" x14ac:dyDescent="0.3">
      <c r="A2" s="19"/>
      <c r="B2" s="2"/>
      <c r="C2" s="2"/>
      <c r="D2" s="2"/>
      <c r="E2" s="2"/>
      <c r="F2" s="2"/>
      <c r="G2" s="2"/>
      <c r="H2" s="19"/>
      <c r="J2" s="130" t="s">
        <v>56</v>
      </c>
      <c r="K2" s="132"/>
      <c r="L2" s="134" t="s">
        <v>58</v>
      </c>
      <c r="M2" s="135"/>
    </row>
    <row r="3" spans="1:15" ht="16.5" thickTop="1" thickBot="1" x14ac:dyDescent="0.3">
      <c r="A3" s="108" t="s">
        <v>7</v>
      </c>
      <c r="B3" s="109">
        <v>100</v>
      </c>
      <c r="C3" s="1"/>
      <c r="D3" s="1"/>
      <c r="E3" s="1"/>
      <c r="F3" s="120" t="s">
        <v>9</v>
      </c>
      <c r="G3" s="121">
        <v>93.905581721045735</v>
      </c>
      <c r="J3" s="131" t="s">
        <v>57</v>
      </c>
      <c r="K3" s="133"/>
      <c r="L3" s="136" t="s">
        <v>59</v>
      </c>
      <c r="M3" s="137"/>
    </row>
    <row r="4" spans="1:15" ht="16.5" thickTop="1" thickBot="1" x14ac:dyDescent="0.3">
      <c r="A4" s="106" t="s">
        <v>1</v>
      </c>
      <c r="B4" s="110">
        <v>0.9</v>
      </c>
      <c r="C4" s="1"/>
      <c r="D4" s="1"/>
      <c r="E4" s="1"/>
      <c r="F4" s="122" t="s">
        <v>1</v>
      </c>
      <c r="G4" s="123">
        <v>0.12466166588197254</v>
      </c>
    </row>
    <row r="5" spans="1:15" ht="16.5" thickTop="1" thickBot="1" x14ac:dyDescent="0.3">
      <c r="A5" s="106" t="s">
        <v>2</v>
      </c>
      <c r="B5" s="110">
        <v>0.1</v>
      </c>
      <c r="C5" s="6"/>
      <c r="D5" s="3"/>
      <c r="E5" s="7"/>
      <c r="F5" s="122" t="s">
        <v>2</v>
      </c>
      <c r="G5" s="123">
        <v>8.6291357073463276E-2</v>
      </c>
      <c r="J5" s="29"/>
      <c r="K5" s="100" t="s">
        <v>26</v>
      </c>
      <c r="L5" s="100"/>
      <c r="M5" s="100"/>
      <c r="N5" s="100"/>
      <c r="O5" s="101"/>
    </row>
    <row r="6" spans="1:15" ht="18.75" thickTop="1" thickBot="1" x14ac:dyDescent="0.3">
      <c r="A6" s="125" t="s">
        <v>52</v>
      </c>
      <c r="B6" s="126">
        <f>1-B4-B5</f>
        <v>0</v>
      </c>
      <c r="C6" s="8"/>
      <c r="D6" s="3"/>
      <c r="E6" s="9"/>
      <c r="F6" s="125" t="s">
        <v>52</v>
      </c>
      <c r="G6" s="126">
        <f>1-G4-G5</f>
        <v>0.78904697704456417</v>
      </c>
      <c r="J6" s="29"/>
      <c r="K6" s="100" t="s">
        <v>19</v>
      </c>
      <c r="L6" s="100"/>
      <c r="M6" s="100"/>
      <c r="N6" s="100"/>
      <c r="O6" s="101"/>
    </row>
    <row r="7" spans="1:15" ht="16.5" thickTop="1" thickBot="1" x14ac:dyDescent="0.3">
      <c r="A7" s="5"/>
      <c r="B7" s="4"/>
      <c r="C7" s="10"/>
      <c r="D7" s="3"/>
      <c r="E7" s="9"/>
      <c r="F7" s="1"/>
      <c r="J7" s="30"/>
      <c r="K7" s="55" t="s">
        <v>0</v>
      </c>
      <c r="L7" s="55" t="s">
        <v>14</v>
      </c>
      <c r="M7" s="55" t="s">
        <v>15</v>
      </c>
      <c r="N7" s="55" t="s">
        <v>16</v>
      </c>
      <c r="O7" s="56" t="s">
        <v>18</v>
      </c>
    </row>
    <row r="8" spans="1:15" ht="15.75" customHeight="1" thickTop="1" thickBot="1" x14ac:dyDescent="0.3">
      <c r="A8" s="5"/>
      <c r="B8" s="4"/>
      <c r="C8" s="7"/>
      <c r="D8" s="11"/>
      <c r="E8" s="6"/>
      <c r="F8" s="1"/>
      <c r="G8" s="111" t="s">
        <v>4</v>
      </c>
      <c r="H8" s="112">
        <f>+B3*B4+B15*B16-G3*G4-G15*G16</f>
        <v>-2.3710994128123275E-6</v>
      </c>
      <c r="J8" s="30" t="s">
        <v>17</v>
      </c>
      <c r="K8" s="55">
        <v>7.8525</v>
      </c>
      <c r="L8" s="55">
        <v>-10.321999999999999</v>
      </c>
      <c r="M8" s="55">
        <v>3.2904</v>
      </c>
      <c r="N8" s="55">
        <v>0.73060000000000003</v>
      </c>
      <c r="O8" s="56">
        <v>-4.9299999999999997E-2</v>
      </c>
    </row>
    <row r="9" spans="1:15" ht="15.75" customHeight="1" thickTop="1" x14ac:dyDescent="0.25">
      <c r="A9" s="5"/>
      <c r="B9" s="4"/>
      <c r="C9" s="9"/>
      <c r="D9" s="118" t="s">
        <v>11</v>
      </c>
      <c r="E9" s="8"/>
      <c r="F9" s="1"/>
      <c r="G9" s="115" t="s">
        <v>5</v>
      </c>
      <c r="H9" s="114">
        <f>+B3*B5+B15*B17-G3*G5-G15*G17</f>
        <v>1.7181030718127488E-6</v>
      </c>
      <c r="J9" s="30" t="s">
        <v>12</v>
      </c>
      <c r="K9" s="55">
        <v>1.8208</v>
      </c>
      <c r="L9" s="55">
        <v>-1.3564000000000001</v>
      </c>
      <c r="M9" s="55">
        <v>-1.647</v>
      </c>
      <c r="N9" s="55">
        <v>1.5896999999999999</v>
      </c>
      <c r="O9" s="56">
        <v>-8.4099999999999994E-2</v>
      </c>
    </row>
    <row r="10" spans="1:15" ht="15.75" customHeight="1" thickBot="1" x14ac:dyDescent="0.3">
      <c r="A10" s="5"/>
      <c r="B10" s="4"/>
      <c r="C10" s="9"/>
      <c r="D10" s="119">
        <v>25</v>
      </c>
      <c r="E10" s="8"/>
      <c r="F10" s="1"/>
      <c r="G10" s="113" t="s">
        <v>6</v>
      </c>
      <c r="H10" s="114">
        <f>+B3*B6+B15*B18-G3*G6-G15*G18</f>
        <v>6.530007859995024E-7</v>
      </c>
      <c r="J10" s="32" t="s">
        <v>13</v>
      </c>
      <c r="K10" s="33">
        <v>1.7108000000000001</v>
      </c>
      <c r="L10" s="34">
        <v>-3.3759000000000001</v>
      </c>
      <c r="M10" s="34">
        <v>-0.33810000000000001</v>
      </c>
      <c r="N10" s="34">
        <v>3.0118999999999998</v>
      </c>
      <c r="O10" s="35">
        <v>-1.0177</v>
      </c>
    </row>
    <row r="11" spans="1:15" ht="15.75" customHeight="1" thickTop="1" thickBot="1" x14ac:dyDescent="0.3">
      <c r="A11" s="5"/>
      <c r="B11" s="4"/>
      <c r="C11" s="12"/>
      <c r="D11" s="14"/>
      <c r="E11" s="10"/>
      <c r="F11" s="1"/>
      <c r="G11" s="115" t="s">
        <v>20</v>
      </c>
      <c r="H11" s="114">
        <f>+G5-K9*G4^4-L9*G4^3-M9*G4^2-N9*G4-O9</f>
        <v>-1.1455638507240629E-8</v>
      </c>
    </row>
    <row r="12" spans="1:15" ht="15.75" customHeight="1" thickTop="1" x14ac:dyDescent="0.25">
      <c r="A12" s="5"/>
      <c r="B12" s="4"/>
      <c r="C12" s="6"/>
      <c r="D12" s="3"/>
      <c r="E12" s="9"/>
      <c r="F12" s="1"/>
      <c r="G12" s="115" t="s">
        <v>21</v>
      </c>
      <c r="H12" s="114">
        <f>+G17-K10*G16^4-L10*G16^3-M10*G16^2-N10*G16-O10</f>
        <v>-2.3492303657945968E-9</v>
      </c>
      <c r="J12" s="99" t="s">
        <v>27</v>
      </c>
      <c r="K12" s="100"/>
      <c r="L12" s="100" t="s">
        <v>23</v>
      </c>
      <c r="M12" s="101"/>
      <c r="O12" s="77"/>
    </row>
    <row r="13" spans="1:15" ht="15.75" customHeight="1" thickBot="1" x14ac:dyDescent="0.3">
      <c r="A13" s="5"/>
      <c r="B13" s="4"/>
      <c r="C13" s="8"/>
      <c r="D13" s="3"/>
      <c r="E13" s="9"/>
      <c r="F13" s="1"/>
      <c r="G13" s="116" t="s">
        <v>22</v>
      </c>
      <c r="H13" s="117">
        <f>-(G5-G17)/(G4-G16)-K8*G4^4-L8*G4^3-M8*G4^2-N8*G4-O8</f>
        <v>-3.7354074569617701E-8</v>
      </c>
      <c r="J13" s="38" t="s">
        <v>29</v>
      </c>
      <c r="K13" s="20" t="s">
        <v>30</v>
      </c>
      <c r="L13" s="20" t="s">
        <v>29</v>
      </c>
      <c r="M13" s="31" t="s">
        <v>30</v>
      </c>
      <c r="O13" s="77"/>
    </row>
    <row r="14" spans="1:15" ht="15.75" customHeight="1" thickTop="1" thickBot="1" x14ac:dyDescent="0.4">
      <c r="A14" s="5"/>
      <c r="B14" s="4"/>
      <c r="C14" s="8"/>
      <c r="D14" s="3"/>
      <c r="E14" s="9"/>
      <c r="F14" s="1"/>
      <c r="G14" s="1"/>
      <c r="J14" s="22">
        <f>+B4</f>
        <v>0.9</v>
      </c>
      <c r="K14" s="23">
        <f>+B5</f>
        <v>0.1</v>
      </c>
      <c r="L14" s="23">
        <f>+G4</f>
        <v>0.12466166588197254</v>
      </c>
      <c r="M14" s="24">
        <f>+G5</f>
        <v>8.6291357073463276E-2</v>
      </c>
      <c r="O14" s="78"/>
    </row>
    <row r="15" spans="1:15" ht="15.75" customHeight="1" thickTop="1" thickBot="1" x14ac:dyDescent="0.3">
      <c r="A15" s="104" t="s">
        <v>8</v>
      </c>
      <c r="B15" s="105">
        <v>75</v>
      </c>
      <c r="C15" s="10"/>
      <c r="D15" s="3"/>
      <c r="E15" s="13"/>
      <c r="F15" s="120" t="s">
        <v>10</v>
      </c>
      <c r="G15" s="121">
        <v>81.094418278949817</v>
      </c>
      <c r="J15" s="25">
        <f>+(B3*B4+B15*B16)/(B3+B15)</f>
        <v>0.51428571428571423</v>
      </c>
      <c r="K15" s="23">
        <f>+(B3*B5+B15*B17)/(B3+B15)</f>
        <v>5.7142857142857141E-2</v>
      </c>
      <c r="L15" s="23">
        <f>+J15</f>
        <v>0.51428571428571423</v>
      </c>
      <c r="M15" s="24">
        <f>+K15</f>
        <v>5.7142857142857141E-2</v>
      </c>
      <c r="O15" s="77"/>
    </row>
    <row r="16" spans="1:15" ht="15.75" customHeight="1" thickTop="1" thickBot="1" x14ac:dyDescent="0.3">
      <c r="A16" s="106" t="s">
        <v>1</v>
      </c>
      <c r="B16" s="107">
        <v>0</v>
      </c>
      <c r="C16" s="1"/>
      <c r="D16" s="1"/>
      <c r="E16" s="1"/>
      <c r="F16" s="122" t="s">
        <v>1</v>
      </c>
      <c r="G16" s="123">
        <v>0.96546196125142303</v>
      </c>
      <c r="H16" s="1"/>
      <c r="J16" s="26">
        <f>+B16</f>
        <v>0</v>
      </c>
      <c r="K16" s="27">
        <f>+B17</f>
        <v>0</v>
      </c>
      <c r="L16" s="27">
        <f>+G16</f>
        <v>0.96546196125142303</v>
      </c>
      <c r="M16" s="28">
        <f>+G17</f>
        <v>2.338950372503304E-2</v>
      </c>
      <c r="O16" s="77"/>
    </row>
    <row r="17" spans="1:15" ht="15.75" customHeight="1" thickTop="1" thickBot="1" x14ac:dyDescent="0.3">
      <c r="A17" s="106" t="s">
        <v>2</v>
      </c>
      <c r="B17" s="127">
        <v>0</v>
      </c>
      <c r="C17" s="1"/>
      <c r="D17" s="1"/>
      <c r="E17" s="1"/>
      <c r="F17" s="122" t="s">
        <v>2</v>
      </c>
      <c r="G17" s="123">
        <v>2.338950372503304E-2</v>
      </c>
      <c r="H17" s="1"/>
    </row>
    <row r="18" spans="1:15" ht="15.75" customHeight="1" thickTop="1" thickBot="1" x14ac:dyDescent="0.4">
      <c r="A18" s="128" t="s">
        <v>52</v>
      </c>
      <c r="B18" s="129">
        <f>1-B16-B17</f>
        <v>1</v>
      </c>
      <c r="C18" s="1"/>
      <c r="D18" s="1"/>
      <c r="E18" s="1"/>
      <c r="F18" s="125" t="s">
        <v>52</v>
      </c>
      <c r="G18" s="126">
        <f>1-G16-G17</f>
        <v>1.1148535023543932E-2</v>
      </c>
      <c r="H18" s="1"/>
      <c r="O18" s="76"/>
    </row>
    <row r="19" spans="1:15" ht="15.75" customHeight="1" thickTop="1" x14ac:dyDescent="0.25">
      <c r="A19" s="1"/>
      <c r="B19" s="1"/>
      <c r="C19" s="1"/>
      <c r="D19" s="1"/>
      <c r="E19" s="1"/>
      <c r="F19" s="1"/>
      <c r="G19" s="1"/>
    </row>
    <row r="20" spans="1:15" ht="15.75" customHeight="1" x14ac:dyDescent="0.25">
      <c r="A20" s="36" t="s">
        <v>28</v>
      </c>
      <c r="F20" s="1"/>
      <c r="G20" s="1"/>
    </row>
    <row r="21" spans="1:15" ht="15.75" customHeight="1" x14ac:dyDescent="0.25">
      <c r="A21" s="36" t="s">
        <v>53</v>
      </c>
      <c r="F21" s="1"/>
    </row>
    <row r="22" spans="1:15" ht="15.75" customHeight="1" x14ac:dyDescent="0.25">
      <c r="A22" s="15" t="s">
        <v>32</v>
      </c>
      <c r="F22" s="16"/>
    </row>
    <row r="23" spans="1:15" ht="15.75" customHeight="1" x14ac:dyDescent="0.25">
      <c r="A23" s="37" t="s">
        <v>33</v>
      </c>
      <c r="F23" s="16"/>
    </row>
    <row r="24" spans="1:15" ht="15.75" customHeight="1" x14ac:dyDescent="0.25">
      <c r="A24" s="37" t="s">
        <v>31</v>
      </c>
      <c r="F24" s="16"/>
    </row>
    <row r="25" spans="1:15" ht="15.75" customHeight="1" x14ac:dyDescent="0.25"/>
    <row r="26" spans="1:15" x14ac:dyDescent="0.25">
      <c r="A26" s="15" t="s">
        <v>34</v>
      </c>
    </row>
  </sheetData>
  <mergeCells count="8">
    <mergeCell ref="K6:O6"/>
    <mergeCell ref="J12:K12"/>
    <mergeCell ref="L12:M12"/>
    <mergeCell ref="K5:O5"/>
    <mergeCell ref="J2:K2"/>
    <mergeCell ref="J3:K3"/>
    <mergeCell ref="L2:M2"/>
    <mergeCell ref="L3:M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="130" zoomScaleNormal="130" workbookViewId="0">
      <selection activeCell="J25" sqref="J25"/>
    </sheetView>
  </sheetViews>
  <sheetFormatPr defaultColWidth="9" defaultRowHeight="15" x14ac:dyDescent="0.25"/>
  <cols>
    <col min="1" max="1" width="9" style="15"/>
    <col min="2" max="2" width="10" style="15" customWidth="1"/>
    <col min="3" max="5" width="4.7109375" style="15" customWidth="1"/>
    <col min="6" max="6" width="10" style="15" customWidth="1"/>
    <col min="7" max="7" width="10.28515625" style="15" customWidth="1"/>
    <col min="8" max="8" width="12.140625" style="15" bestFit="1" customWidth="1"/>
    <col min="9" max="10" width="9" style="15"/>
    <col min="11" max="15" width="10.5703125" style="15" customWidth="1"/>
    <col min="16" max="16384" width="9" style="15"/>
  </cols>
  <sheetData>
    <row r="1" spans="1:15" x14ac:dyDescent="0.25">
      <c r="A1" s="15" t="s">
        <v>48</v>
      </c>
    </row>
    <row r="2" spans="1:15" ht="15.75" thickBot="1" x14ac:dyDescent="0.3">
      <c r="A2" s="19"/>
      <c r="B2" s="2"/>
      <c r="C2" s="2"/>
      <c r="D2" s="2"/>
      <c r="E2" s="2"/>
      <c r="F2" s="2"/>
      <c r="G2" s="2"/>
      <c r="H2" s="19"/>
    </row>
    <row r="3" spans="1:15" ht="15.75" thickTop="1" x14ac:dyDescent="0.25">
      <c r="A3" s="46" t="s">
        <v>7</v>
      </c>
      <c r="B3" s="47"/>
      <c r="C3" s="1"/>
      <c r="D3" s="1"/>
      <c r="E3" s="1"/>
      <c r="F3" s="39" t="s">
        <v>9</v>
      </c>
      <c r="G3" s="47"/>
    </row>
    <row r="4" spans="1:15" ht="15.75" thickBot="1" x14ac:dyDescent="0.3">
      <c r="A4" s="41" t="s">
        <v>1</v>
      </c>
      <c r="B4" s="48"/>
      <c r="C4" s="1"/>
      <c r="D4" s="1"/>
      <c r="E4" s="1"/>
      <c r="F4" s="41" t="s">
        <v>1</v>
      </c>
      <c r="G4" s="52"/>
    </row>
    <row r="5" spans="1:15" ht="16.5" thickTop="1" thickBot="1" x14ac:dyDescent="0.3">
      <c r="A5" s="41" t="s">
        <v>2</v>
      </c>
      <c r="B5" s="48"/>
      <c r="C5" s="6"/>
      <c r="D5" s="3"/>
      <c r="E5" s="7"/>
      <c r="F5" s="41" t="s">
        <v>2</v>
      </c>
      <c r="G5" s="52"/>
      <c r="J5" s="29"/>
      <c r="K5" s="100" t="s">
        <v>26</v>
      </c>
      <c r="L5" s="100"/>
      <c r="M5" s="100"/>
      <c r="N5" s="100"/>
      <c r="O5" s="101"/>
    </row>
    <row r="6" spans="1:15" ht="18.75" thickTop="1" thickBot="1" x14ac:dyDescent="0.3">
      <c r="A6" s="44" t="s">
        <v>3</v>
      </c>
      <c r="B6" s="49"/>
      <c r="C6" s="8"/>
      <c r="D6" s="3"/>
      <c r="E6" s="9"/>
      <c r="F6" s="44" t="s">
        <v>3</v>
      </c>
      <c r="G6" s="49"/>
      <c r="J6" s="29"/>
      <c r="K6" s="100" t="s">
        <v>19</v>
      </c>
      <c r="L6" s="100"/>
      <c r="M6" s="100"/>
      <c r="N6" s="100"/>
      <c r="O6" s="101"/>
    </row>
    <row r="7" spans="1:15" ht="16.5" thickTop="1" thickBot="1" x14ac:dyDescent="0.3">
      <c r="A7" s="5"/>
      <c r="B7" s="4"/>
      <c r="C7" s="10"/>
      <c r="D7" s="3"/>
      <c r="E7" s="9"/>
      <c r="F7" s="1"/>
      <c r="J7" s="30"/>
      <c r="K7" s="87" t="s">
        <v>0</v>
      </c>
      <c r="L7" s="87" t="s">
        <v>14</v>
      </c>
      <c r="M7" s="87" t="s">
        <v>15</v>
      </c>
      <c r="N7" s="87" t="s">
        <v>16</v>
      </c>
      <c r="O7" s="88" t="s">
        <v>18</v>
      </c>
    </row>
    <row r="8" spans="1:15" ht="15.75" customHeight="1" thickTop="1" x14ac:dyDescent="0.25">
      <c r="A8" s="5"/>
      <c r="B8" s="4"/>
      <c r="C8" s="7"/>
      <c r="D8" s="11"/>
      <c r="E8" s="6"/>
      <c r="F8" s="1"/>
      <c r="G8" s="39" t="s">
        <v>4</v>
      </c>
      <c r="H8" s="40"/>
      <c r="J8" s="30" t="s">
        <v>17</v>
      </c>
      <c r="K8" s="87">
        <v>7.8525</v>
      </c>
      <c r="L8" s="87">
        <v>-10.321999999999999</v>
      </c>
      <c r="M8" s="87">
        <v>3.2904</v>
      </c>
      <c r="N8" s="87">
        <v>0.73060000000000003</v>
      </c>
      <c r="O8" s="88">
        <v>-4.9299999999999997E-2</v>
      </c>
    </row>
    <row r="9" spans="1:15" ht="15.75" customHeight="1" x14ac:dyDescent="0.25">
      <c r="A9" s="5"/>
      <c r="B9" s="4"/>
      <c r="C9" s="9"/>
      <c r="D9" s="17" t="s">
        <v>11</v>
      </c>
      <c r="E9" s="8"/>
      <c r="F9" s="1"/>
      <c r="G9" s="41" t="s">
        <v>5</v>
      </c>
      <c r="H9" s="42"/>
      <c r="J9" s="30" t="s">
        <v>12</v>
      </c>
      <c r="K9" s="87">
        <v>1.8208</v>
      </c>
      <c r="L9" s="87">
        <v>-1.3564000000000001</v>
      </c>
      <c r="M9" s="87">
        <v>-1.647</v>
      </c>
      <c r="N9" s="87">
        <v>1.5896999999999999</v>
      </c>
      <c r="O9" s="88">
        <v>-8.4099999999999994E-2</v>
      </c>
    </row>
    <row r="10" spans="1:15" ht="15.75" customHeight="1" thickBot="1" x14ac:dyDescent="0.3">
      <c r="A10" s="5"/>
      <c r="B10" s="4"/>
      <c r="C10" s="9"/>
      <c r="D10" s="17">
        <v>25</v>
      </c>
      <c r="E10" s="8"/>
      <c r="F10" s="1"/>
      <c r="G10" s="43" t="s">
        <v>6</v>
      </c>
      <c r="H10" s="42"/>
      <c r="J10" s="32" t="s">
        <v>13</v>
      </c>
      <c r="K10" s="33">
        <v>1.7108000000000001</v>
      </c>
      <c r="L10" s="34">
        <v>-3.3759000000000001</v>
      </c>
      <c r="M10" s="34">
        <v>-0.33810000000000001</v>
      </c>
      <c r="N10" s="34">
        <v>3.0118999999999998</v>
      </c>
      <c r="O10" s="35">
        <v>-1.0177</v>
      </c>
    </row>
    <row r="11" spans="1:15" ht="15.75" customHeight="1" thickTop="1" thickBot="1" x14ac:dyDescent="0.3">
      <c r="A11" s="5"/>
      <c r="B11" s="4"/>
      <c r="C11" s="12"/>
      <c r="D11" s="14"/>
      <c r="E11" s="10"/>
      <c r="F11" s="1"/>
      <c r="G11" s="41" t="s">
        <v>20</v>
      </c>
      <c r="H11" s="42"/>
    </row>
    <row r="12" spans="1:15" ht="15.75" customHeight="1" thickTop="1" x14ac:dyDescent="0.25">
      <c r="A12" s="5"/>
      <c r="B12" s="4"/>
      <c r="C12" s="6"/>
      <c r="D12" s="3"/>
      <c r="E12" s="9"/>
      <c r="F12" s="1"/>
      <c r="G12" s="41" t="s">
        <v>21</v>
      </c>
      <c r="H12" s="42"/>
      <c r="J12" s="103"/>
      <c r="K12" s="103"/>
      <c r="L12" s="103"/>
      <c r="M12" s="103"/>
      <c r="O12" s="77"/>
    </row>
    <row r="13" spans="1:15" ht="15.75" customHeight="1" thickBot="1" x14ac:dyDescent="0.3">
      <c r="A13" s="5"/>
      <c r="B13" s="4"/>
      <c r="C13" s="8"/>
      <c r="D13" s="3"/>
      <c r="E13" s="9"/>
      <c r="F13" s="1"/>
      <c r="G13" s="44" t="s">
        <v>22</v>
      </c>
      <c r="H13" s="45"/>
      <c r="J13" s="89"/>
      <c r="K13" s="89"/>
      <c r="L13" s="89"/>
      <c r="M13" s="89"/>
      <c r="O13" s="77"/>
    </row>
    <row r="14" spans="1:15" ht="15.75" customHeight="1" thickTop="1" thickBot="1" x14ac:dyDescent="0.4">
      <c r="A14" s="5"/>
      <c r="B14" s="4"/>
      <c r="C14" s="8"/>
      <c r="D14" s="3"/>
      <c r="E14" s="9"/>
      <c r="F14" s="1"/>
      <c r="G14" s="1"/>
      <c r="J14" s="90"/>
      <c r="K14" s="91"/>
      <c r="L14" s="91"/>
      <c r="M14" s="91"/>
      <c r="O14" s="78"/>
    </row>
    <row r="15" spans="1:15" ht="15.75" customHeight="1" thickTop="1" thickBot="1" x14ac:dyDescent="0.3">
      <c r="A15" s="39" t="s">
        <v>8</v>
      </c>
      <c r="B15" s="50"/>
      <c r="C15" s="10"/>
      <c r="D15" s="3"/>
      <c r="E15" s="13"/>
      <c r="F15" s="39" t="s">
        <v>10</v>
      </c>
      <c r="G15" s="47"/>
      <c r="J15" s="92"/>
      <c r="K15" s="91"/>
      <c r="L15" s="91"/>
      <c r="M15" s="91"/>
      <c r="O15" s="77"/>
    </row>
    <row r="16" spans="1:15" ht="15.75" customHeight="1" thickTop="1" x14ac:dyDescent="0.25">
      <c r="A16" s="41" t="s">
        <v>1</v>
      </c>
      <c r="B16" s="51"/>
      <c r="C16" s="1"/>
      <c r="D16" s="1"/>
      <c r="E16" s="1"/>
      <c r="F16" s="41" t="s">
        <v>1</v>
      </c>
      <c r="G16" s="52"/>
      <c r="H16" s="1"/>
      <c r="J16" s="90"/>
      <c r="K16" s="91"/>
      <c r="L16" s="91"/>
      <c r="M16" s="91"/>
      <c r="O16" s="77"/>
    </row>
    <row r="17" spans="1:15" ht="15.75" customHeight="1" x14ac:dyDescent="0.25">
      <c r="A17" s="41" t="s">
        <v>2</v>
      </c>
      <c r="B17" s="52"/>
      <c r="C17" s="1"/>
      <c r="D17" s="1"/>
      <c r="E17" s="1"/>
      <c r="F17" s="41" t="s">
        <v>2</v>
      </c>
      <c r="G17" s="52"/>
      <c r="H17" s="1"/>
      <c r="J17" s="74"/>
      <c r="K17" s="74"/>
      <c r="L17" s="74"/>
      <c r="M17" s="74"/>
    </row>
    <row r="18" spans="1:15" ht="15.75" customHeight="1" thickBot="1" x14ac:dyDescent="0.4">
      <c r="A18" s="53" t="s">
        <v>3</v>
      </c>
      <c r="B18" s="54"/>
      <c r="C18" s="1"/>
      <c r="D18" s="1"/>
      <c r="E18" s="1"/>
      <c r="F18" s="44" t="s">
        <v>3</v>
      </c>
      <c r="G18" s="49"/>
      <c r="H18" s="1"/>
      <c r="O18" s="76"/>
    </row>
    <row r="19" spans="1:15" ht="15.75" customHeight="1" thickTop="1" x14ac:dyDescent="0.25">
      <c r="A19" s="1"/>
      <c r="B19" s="1"/>
      <c r="C19" s="1"/>
      <c r="D19" s="1"/>
      <c r="E19" s="1"/>
      <c r="F19" s="1"/>
      <c r="G19" s="1"/>
    </row>
    <row r="20" spans="1:15" ht="15.75" customHeight="1" x14ac:dyDescent="0.25">
      <c r="A20" s="36"/>
      <c r="F20" s="1"/>
      <c r="G20" s="1"/>
    </row>
    <row r="21" spans="1:15" ht="15.75" customHeight="1" x14ac:dyDescent="0.25">
      <c r="A21" s="36"/>
      <c r="F21" s="1"/>
    </row>
    <row r="22" spans="1:15" ht="15.75" customHeight="1" x14ac:dyDescent="0.25">
      <c r="F22" s="16"/>
    </row>
    <row r="23" spans="1:15" ht="15.75" customHeight="1" x14ac:dyDescent="0.25">
      <c r="A23" s="37"/>
      <c r="F23" s="16"/>
    </row>
    <row r="24" spans="1:15" ht="15.75" customHeight="1" x14ac:dyDescent="0.25">
      <c r="A24" s="37"/>
      <c r="F24" s="16"/>
    </row>
    <row r="25" spans="1:15" ht="15.75" customHeight="1" x14ac:dyDescent="0.25"/>
  </sheetData>
  <mergeCells count="4">
    <mergeCell ref="K5:O5"/>
    <mergeCell ref="K6:O6"/>
    <mergeCell ref="J12:K12"/>
    <mergeCell ref="L12:M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Data</vt:lpstr>
      <vt:lpstr>Data DIY</vt:lpstr>
      <vt:lpstr>1-Stage</vt:lpstr>
      <vt:lpstr>1-Stage DIY</vt:lpstr>
      <vt:lpstr>Poly Fit</vt:lpstr>
      <vt:lpstr>Tie Line Slope</vt:lpstr>
      <vt:lpstr>1-Stage Chart</vt:lpstr>
      <vt:lpstr>Ternary Diagram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Alan</dc:creator>
  <cp:lastModifiedBy>Lane, Alan</cp:lastModifiedBy>
  <cp:lastPrinted>2017-09-19T16:09:41Z</cp:lastPrinted>
  <dcterms:created xsi:type="dcterms:W3CDTF">2017-08-29T21:45:21Z</dcterms:created>
  <dcterms:modified xsi:type="dcterms:W3CDTF">2020-03-02T21:21:51Z</dcterms:modified>
</cp:coreProperties>
</file>