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Tutorials\"/>
    </mc:Choice>
  </mc:AlternateContent>
  <bookViews>
    <workbookView xWindow="0" yWindow="0" windowWidth="24000" windowHeight="10890" tabRatio="909"/>
  </bookViews>
  <sheets>
    <sheet name="HO 3-Stage" sheetId="78" r:id="rId1"/>
    <sheet name="HO MT" sheetId="77" r:id="rId2"/>
    <sheet name="Hexane-Octane" sheetId="37" r:id="rId3"/>
    <sheet name="HO xy" sheetId="65" r:id="rId4"/>
    <sheet name="HO Txy" sheetId="66" r:id="rId5"/>
  </sheets>
  <definedNames>
    <definedName name="solver_adj" localSheetId="2" hidden="1">'Hexane-Octane'!$G$6:$G$106</definedName>
    <definedName name="solver_adj" localSheetId="0" hidden="1">'HO 3-Stage'!$I$3,'HO 3-Stage'!$I$5,'HO 3-Stage'!$I$7,'HO 3-Stage'!$I$8,'HO 3-Stage'!$I$11,'HO 3-Stage'!$I$14,'HO 3-Stage'!$I$16,'HO 3-Stage'!$D$8,'HO 3-Stage'!$D$13,'HO 3-Stage'!$D$14,'HO 3-Stage'!$D$18,'HO 3-Stage'!$D$19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'Hexane-Octane'!$J$7:$J$106</definedName>
    <definedName name="solver_lhs1" localSheetId="0" hidden="1">'HO 3-Stage'!$M$10:$P$10</definedName>
    <definedName name="solver_lhs2" localSheetId="0" hidden="1">'HO 3-Stage'!$M$16:$P$16</definedName>
    <definedName name="solver_lhs3" localSheetId="0" hidden="1">'HO 3-Stage'!$N$5:$P$5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3</definedName>
    <definedName name="solver_nwt" localSheetId="2" hidden="1">1</definedName>
    <definedName name="solver_nwt" localSheetId="0" hidden="1">1</definedName>
    <definedName name="solver_opt" localSheetId="2" hidden="1">'Hexane-Octane'!$J$6</definedName>
    <definedName name="solver_opt" localSheetId="0" hidden="1">'HO 3-Stage'!$M$5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2" hidden="1">0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78" l="1"/>
  <c r="R12" i="78"/>
  <c r="S11" i="78"/>
  <c r="R11" i="78"/>
  <c r="S10" i="78"/>
  <c r="R10" i="78"/>
  <c r="S9" i="78"/>
  <c r="R9" i="78"/>
  <c r="S8" i="78"/>
  <c r="R8" i="78"/>
  <c r="K17" i="78"/>
  <c r="P16" i="78" s="1"/>
  <c r="K16" i="78"/>
  <c r="O16" i="78" s="1"/>
  <c r="I13" i="78"/>
  <c r="M16" i="78" s="1"/>
  <c r="K12" i="78"/>
  <c r="P10" i="78" s="1"/>
  <c r="K11" i="78"/>
  <c r="O10" i="78" s="1"/>
  <c r="K6" i="78"/>
  <c r="P5" i="78" s="1"/>
  <c r="K5" i="78"/>
  <c r="O5" i="78" s="1"/>
  <c r="I2" i="78"/>
  <c r="D21" i="78" s="1"/>
  <c r="D7" i="78"/>
  <c r="N5" i="78" s="1"/>
  <c r="H10" i="37"/>
  <c r="F10" i="37" s="1"/>
  <c r="I10" i="37"/>
  <c r="H11" i="37"/>
  <c r="J11" i="37" s="1"/>
  <c r="F11" i="37"/>
  <c r="I11" i="37"/>
  <c r="H12" i="37"/>
  <c r="F12" i="37" s="1"/>
  <c r="I12" i="37"/>
  <c r="H13" i="37"/>
  <c r="F13" i="37"/>
  <c r="I13" i="37"/>
  <c r="J13" i="37" s="1"/>
  <c r="H14" i="37"/>
  <c r="F14" i="37" s="1"/>
  <c r="I14" i="37"/>
  <c r="H15" i="37"/>
  <c r="F15" i="37"/>
  <c r="I15" i="37"/>
  <c r="H16" i="37"/>
  <c r="J16" i="37" s="1"/>
  <c r="F16" i="37"/>
  <c r="I16" i="37"/>
  <c r="H17" i="37"/>
  <c r="F17" i="37" s="1"/>
  <c r="I17" i="37"/>
  <c r="H18" i="37"/>
  <c r="F18" i="37" s="1"/>
  <c r="I18" i="37"/>
  <c r="H19" i="37"/>
  <c r="J19" i="37" s="1"/>
  <c r="F19" i="37"/>
  <c r="I19" i="37"/>
  <c r="H20" i="37"/>
  <c r="F20" i="37" s="1"/>
  <c r="I20" i="37"/>
  <c r="H21" i="37"/>
  <c r="F21" i="37"/>
  <c r="I21" i="37"/>
  <c r="J21" i="37" s="1"/>
  <c r="H22" i="37"/>
  <c r="F22" i="37" s="1"/>
  <c r="I22" i="37"/>
  <c r="H23" i="37"/>
  <c r="F23" i="37"/>
  <c r="I23" i="37"/>
  <c r="H24" i="37"/>
  <c r="J24" i="37" s="1"/>
  <c r="F24" i="37"/>
  <c r="I24" i="37"/>
  <c r="H25" i="37"/>
  <c r="F25" i="37"/>
  <c r="I25" i="37"/>
  <c r="H26" i="37"/>
  <c r="F26" i="37" s="1"/>
  <c r="I26" i="37"/>
  <c r="J26" i="37" s="1"/>
  <c r="H27" i="37"/>
  <c r="F27" i="37"/>
  <c r="I27" i="37"/>
  <c r="H28" i="37"/>
  <c r="F28" i="37" s="1"/>
  <c r="I28" i="37"/>
  <c r="H29" i="37"/>
  <c r="F29" i="37"/>
  <c r="I29" i="37"/>
  <c r="J29" i="37" s="1"/>
  <c r="H30" i="37"/>
  <c r="F30" i="37" s="1"/>
  <c r="I30" i="37"/>
  <c r="H31" i="37"/>
  <c r="F31" i="37"/>
  <c r="I31" i="37"/>
  <c r="H32" i="37"/>
  <c r="J32" i="37" s="1"/>
  <c r="F32" i="37"/>
  <c r="I32" i="37"/>
  <c r="H33" i="37"/>
  <c r="F33" i="37"/>
  <c r="I33" i="37"/>
  <c r="H34" i="37"/>
  <c r="F34" i="37" s="1"/>
  <c r="I34" i="37"/>
  <c r="J34" i="37" s="1"/>
  <c r="H35" i="37"/>
  <c r="J35" i="37" s="1"/>
  <c r="F35" i="37"/>
  <c r="I35" i="37"/>
  <c r="H36" i="37"/>
  <c r="F36" i="37" s="1"/>
  <c r="I36" i="37"/>
  <c r="H37" i="37"/>
  <c r="F37" i="37"/>
  <c r="I37" i="37"/>
  <c r="J37" i="37" s="1"/>
  <c r="H38" i="37"/>
  <c r="F38" i="37" s="1"/>
  <c r="I38" i="37"/>
  <c r="H39" i="37"/>
  <c r="F39" i="37"/>
  <c r="I39" i="37"/>
  <c r="H40" i="37"/>
  <c r="F40" i="37"/>
  <c r="I40" i="37"/>
  <c r="H41" i="37"/>
  <c r="F41" i="37"/>
  <c r="I41" i="37"/>
  <c r="H42" i="37"/>
  <c r="F42" i="37" s="1"/>
  <c r="I42" i="37"/>
  <c r="H43" i="37"/>
  <c r="J43" i="37" s="1"/>
  <c r="F43" i="37"/>
  <c r="I43" i="37"/>
  <c r="H44" i="37"/>
  <c r="F44" i="37" s="1"/>
  <c r="I44" i="37"/>
  <c r="H45" i="37"/>
  <c r="F45" i="37"/>
  <c r="I45" i="37"/>
  <c r="J45" i="37" s="1"/>
  <c r="H46" i="37"/>
  <c r="F46" i="37" s="1"/>
  <c r="I46" i="37"/>
  <c r="H47" i="37"/>
  <c r="F47" i="37"/>
  <c r="I47" i="37"/>
  <c r="H48" i="37"/>
  <c r="J48" i="37" s="1"/>
  <c r="F48" i="37"/>
  <c r="I48" i="37"/>
  <c r="H49" i="37"/>
  <c r="F49" i="37"/>
  <c r="I49" i="37"/>
  <c r="H50" i="37"/>
  <c r="F50" i="37" s="1"/>
  <c r="I50" i="37"/>
  <c r="H51" i="37"/>
  <c r="J51" i="37" s="1"/>
  <c r="F51" i="37"/>
  <c r="I51" i="37"/>
  <c r="H52" i="37"/>
  <c r="F52" i="37" s="1"/>
  <c r="I52" i="37"/>
  <c r="H53" i="37"/>
  <c r="F53" i="37"/>
  <c r="I53" i="37"/>
  <c r="H54" i="37"/>
  <c r="F54" i="37" s="1"/>
  <c r="I54" i="37"/>
  <c r="H55" i="37"/>
  <c r="F55" i="37"/>
  <c r="I55" i="37"/>
  <c r="H56" i="37"/>
  <c r="F56" i="37"/>
  <c r="I56" i="37"/>
  <c r="H57" i="37"/>
  <c r="F57" i="37"/>
  <c r="I57" i="37"/>
  <c r="H58" i="37"/>
  <c r="F58" i="37" s="1"/>
  <c r="I58" i="37"/>
  <c r="J58" i="37" s="1"/>
  <c r="H59" i="37"/>
  <c r="F59" i="37"/>
  <c r="I59" i="37"/>
  <c r="H60" i="37"/>
  <c r="F60" i="37"/>
  <c r="I60" i="37"/>
  <c r="H61" i="37"/>
  <c r="F61" i="37"/>
  <c r="I61" i="37"/>
  <c r="H62" i="37"/>
  <c r="F62" i="37" s="1"/>
  <c r="I62" i="37"/>
  <c r="H63" i="37"/>
  <c r="F63" i="37" s="1"/>
  <c r="I63" i="37"/>
  <c r="H64" i="37"/>
  <c r="F64" i="37"/>
  <c r="I64" i="37"/>
  <c r="J64" i="37" s="1"/>
  <c r="H65" i="37"/>
  <c r="F65" i="37"/>
  <c r="I65" i="37"/>
  <c r="H66" i="37"/>
  <c r="F66" i="37" s="1"/>
  <c r="I66" i="37"/>
  <c r="J66" i="37" s="1"/>
  <c r="H67" i="37"/>
  <c r="J67" i="37" s="1"/>
  <c r="F67" i="37"/>
  <c r="I67" i="37"/>
  <c r="H68" i="37"/>
  <c r="F68" i="37"/>
  <c r="I68" i="37"/>
  <c r="H69" i="37"/>
  <c r="F69" i="37"/>
  <c r="I69" i="37"/>
  <c r="J69" i="37" s="1"/>
  <c r="H70" i="37"/>
  <c r="F70" i="37" s="1"/>
  <c r="I70" i="37"/>
  <c r="H71" i="37"/>
  <c r="F71" i="37" s="1"/>
  <c r="I71" i="37"/>
  <c r="H72" i="37"/>
  <c r="F72" i="37"/>
  <c r="I72" i="37"/>
  <c r="J72" i="37" s="1"/>
  <c r="H73" i="37"/>
  <c r="F73" i="37"/>
  <c r="I73" i="37"/>
  <c r="H74" i="37"/>
  <c r="F74" i="37" s="1"/>
  <c r="I74" i="37"/>
  <c r="H75" i="37"/>
  <c r="J75" i="37" s="1"/>
  <c r="F75" i="37"/>
  <c r="I75" i="37"/>
  <c r="H76" i="37"/>
  <c r="F76" i="37"/>
  <c r="I76" i="37"/>
  <c r="H77" i="37"/>
  <c r="F77" i="37"/>
  <c r="I77" i="37"/>
  <c r="J77" i="37" s="1"/>
  <c r="H78" i="37"/>
  <c r="F78" i="37" s="1"/>
  <c r="I78" i="37"/>
  <c r="H79" i="37"/>
  <c r="F79" i="37" s="1"/>
  <c r="I79" i="37"/>
  <c r="H80" i="37"/>
  <c r="J80" i="37" s="1"/>
  <c r="F80" i="37"/>
  <c r="I80" i="37"/>
  <c r="H81" i="37"/>
  <c r="F81" i="37"/>
  <c r="I81" i="37"/>
  <c r="H82" i="37"/>
  <c r="F82" i="37" s="1"/>
  <c r="I82" i="37"/>
  <c r="H83" i="37"/>
  <c r="J83" i="37" s="1"/>
  <c r="F83" i="37"/>
  <c r="I83" i="37"/>
  <c r="H84" i="37"/>
  <c r="F84" i="37"/>
  <c r="I84" i="37"/>
  <c r="H85" i="37"/>
  <c r="F85" i="37"/>
  <c r="I85" i="37"/>
  <c r="J85" i="37" s="1"/>
  <c r="H86" i="37"/>
  <c r="F86" i="37" s="1"/>
  <c r="I86" i="37"/>
  <c r="H87" i="37"/>
  <c r="F87" i="37" s="1"/>
  <c r="I87" i="37"/>
  <c r="H88" i="37"/>
  <c r="F88" i="37"/>
  <c r="I88" i="37"/>
  <c r="J88" i="37" s="1"/>
  <c r="H89" i="37"/>
  <c r="F89" i="37"/>
  <c r="I89" i="37"/>
  <c r="H90" i="37"/>
  <c r="F90" i="37" s="1"/>
  <c r="I90" i="37"/>
  <c r="J90" i="37" s="1"/>
  <c r="H91" i="37"/>
  <c r="F91" i="37"/>
  <c r="I91" i="37"/>
  <c r="H92" i="37"/>
  <c r="F92" i="37"/>
  <c r="I92" i="37"/>
  <c r="H93" i="37"/>
  <c r="F93" i="37"/>
  <c r="I93" i="37"/>
  <c r="H94" i="37"/>
  <c r="F94" i="37" s="1"/>
  <c r="I94" i="37"/>
  <c r="H95" i="37"/>
  <c r="I95" i="37"/>
  <c r="H96" i="37"/>
  <c r="F96" i="37"/>
  <c r="I96" i="37"/>
  <c r="H97" i="37"/>
  <c r="F97" i="37" s="1"/>
  <c r="I97" i="37"/>
  <c r="H98" i="37"/>
  <c r="I98" i="37"/>
  <c r="H99" i="37"/>
  <c r="I99" i="37"/>
  <c r="H100" i="37"/>
  <c r="J100" i="37" s="1"/>
  <c r="F100" i="37"/>
  <c r="I100" i="37"/>
  <c r="H101" i="37"/>
  <c r="I101" i="37"/>
  <c r="H102" i="37"/>
  <c r="I102" i="37"/>
  <c r="H103" i="37"/>
  <c r="I103" i="37"/>
  <c r="H104" i="37"/>
  <c r="J104" i="37" s="1"/>
  <c r="F104" i="37"/>
  <c r="I104" i="37"/>
  <c r="H105" i="37"/>
  <c r="I105" i="37"/>
  <c r="H106" i="37"/>
  <c r="F106" i="37" s="1"/>
  <c r="I106" i="37"/>
  <c r="J106" i="37" s="1"/>
  <c r="I9" i="37"/>
  <c r="H9" i="37"/>
  <c r="F9" i="37" s="1"/>
  <c r="I8" i="37"/>
  <c r="H8" i="37"/>
  <c r="F8" i="37" s="1"/>
  <c r="I7" i="37"/>
  <c r="H7" i="37"/>
  <c r="J7" i="37" s="1"/>
  <c r="F7" i="37"/>
  <c r="I6" i="37"/>
  <c r="J6" i="37" s="1"/>
  <c r="H6" i="37"/>
  <c r="F6" i="37"/>
  <c r="J33" i="37"/>
  <c r="J25" i="37"/>
  <c r="J103" i="37"/>
  <c r="J93" i="37"/>
  <c r="J20" i="37"/>
  <c r="J81" i="37"/>
  <c r="J49" i="37"/>
  <c r="J12" i="37"/>
  <c r="J56" i="37"/>
  <c r="J101" i="37"/>
  <c r="J98" i="37"/>
  <c r="J95" i="37"/>
  <c r="J105" i="37"/>
  <c r="J102" i="37"/>
  <c r="F101" i="37"/>
  <c r="F98" i="37"/>
  <c r="F105" i="37"/>
  <c r="F102" i="37"/>
  <c r="J99" i="37"/>
  <c r="J65" i="37"/>
  <c r="J61" i="37"/>
  <c r="J40" i="37"/>
  <c r="J28" i="37"/>
  <c r="J17" i="37"/>
  <c r="F103" i="37"/>
  <c r="F99" i="37"/>
  <c r="J96" i="37"/>
  <c r="F95" i="37"/>
  <c r="J89" i="37"/>
  <c r="J84" i="37"/>
  <c r="J73" i="37"/>
  <c r="J68" i="37"/>
  <c r="J57" i="37"/>
  <c r="J52" i="37"/>
  <c r="J41" i="37"/>
  <c r="J36" i="37"/>
  <c r="J53" i="37"/>
  <c r="J10" i="37"/>
  <c r="J92" i="37"/>
  <c r="J76" i="37"/>
  <c r="J60" i="37"/>
  <c r="J44" i="37"/>
  <c r="J82" i="37"/>
  <c r="J74" i="37"/>
  <c r="J50" i="37"/>
  <c r="J42" i="37"/>
  <c r="J18" i="37"/>
  <c r="J91" i="37"/>
  <c r="J87" i="37"/>
  <c r="J79" i="37"/>
  <c r="J71" i="37"/>
  <c r="J63" i="37"/>
  <c r="J59" i="37"/>
  <c r="J55" i="37"/>
  <c r="J47" i="37"/>
  <c r="J39" i="37"/>
  <c r="J31" i="37"/>
  <c r="J27" i="37"/>
  <c r="J23" i="37"/>
  <c r="J15" i="37"/>
  <c r="J8" i="37"/>
  <c r="J78" i="37" l="1"/>
  <c r="J97" i="37"/>
  <c r="J22" i="37"/>
  <c r="J54" i="37"/>
  <c r="J86" i="37"/>
  <c r="J46" i="37"/>
  <c r="J62" i="37"/>
  <c r="J9" i="37"/>
  <c r="J14" i="37"/>
  <c r="J30" i="37"/>
  <c r="J94" i="37"/>
  <c r="J38" i="37"/>
  <c r="J70" i="37"/>
  <c r="N16" i="78"/>
  <c r="M10" i="78"/>
  <c r="N10" i="78"/>
  <c r="M5" i="78"/>
</calcChain>
</file>

<file path=xl/sharedStrings.xml><?xml version="1.0" encoding="utf-8"?>
<sst xmlns="http://schemas.openxmlformats.org/spreadsheetml/2006/main" count="70" uniqueCount="53">
  <si>
    <t>x</t>
  </si>
  <si>
    <t>y</t>
  </si>
  <si>
    <t>From ChemCAD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</si>
  <si>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</si>
  <si>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K-value model: Wilson</t>
  </si>
  <si>
    <t>Hexane-Octane (1000 mm Hg)</t>
  </si>
  <si>
    <t>A</t>
  </si>
  <si>
    <t>B</t>
  </si>
  <si>
    <t>C</t>
  </si>
  <si>
    <t>T</t>
  </si>
  <si>
    <t>BP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</si>
  <si>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</si>
  <si>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</si>
  <si>
    <t>P (mm Hg)</t>
  </si>
  <si>
    <t>Stage</t>
  </si>
  <si>
    <t>R =</t>
  </si>
  <si>
    <t>Hexane</t>
  </si>
  <si>
    <t>Octane</t>
  </si>
  <si>
    <t>Note: Raoult's law is not a perfect match with the Wilson equation.</t>
  </si>
  <si>
    <t>But it is reasonably close. This is a nearly ideal solution.</t>
  </si>
  <si>
    <t>Tot MB</t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</si>
  <si>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</si>
  <si>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</si>
  <si>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</si>
  <si>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</si>
  <si>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</si>
  <si>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</si>
  <si>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</si>
  <si>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</si>
  <si>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</si>
  <si>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</si>
  <si>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</si>
  <si>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t>F =</t>
  </si>
  <si>
    <t>z =</t>
  </si>
  <si>
    <r>
      <t>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</si>
  <si>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</si>
  <si>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</si>
  <si>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</si>
  <si>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t>H MB</t>
  </si>
  <si>
    <t>Heq</t>
  </si>
  <si>
    <t>Oeq</t>
  </si>
  <si>
    <r>
      <t>K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</si>
  <si>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</si>
  <si>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(by O MB) =</t>
    </r>
  </si>
  <si>
    <t>P (mm Hg) =</t>
  </si>
  <si>
    <t>MT Plot</t>
  </si>
  <si>
    <t xml:space="preserve">Instructions: </t>
  </si>
  <si>
    <r>
      <t>Specify F, z, 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R, P. 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is copied to cell I2 and 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is calculated as 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x R.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</si>
  <si>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is copied from 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the EMO assumption requires.</t>
    </r>
  </si>
  <si>
    <t>Specification</t>
  </si>
  <si>
    <t>Equation</t>
  </si>
  <si>
    <t>Iteration</t>
  </si>
  <si>
    <t>45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</si>
</sst>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 style="thick">
        <color rgb="FFFF0000"/>
      </right>
      <top style="thick">
        <color auto="1"/>
      </top>
      <bottom/>
      <diagonal/>
    </border>
    <border>
      <left style="thick">
        <color rgb="FF0070C0"/>
      </left>
      <right style="thick">
        <color rgb="FFFF0000"/>
      </right>
      <top/>
      <bottom/>
      <diagonal/>
    </border>
    <border>
      <left style="thick">
        <color rgb="FF0070C0"/>
      </left>
      <right/>
      <top style="thick">
        <color auto="1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00B050"/>
      </top>
      <bottom style="thick">
        <color rgb="FFFF000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67" fontId="0" fillId="2" borderId="4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5" xfId="0" applyFill="1" applyBorder="1"/>
    <xf numFmtId="166" fontId="0" fillId="5" borderId="25" xfId="0" applyNumberFormat="1" applyFill="1" applyBorder="1" applyAlignment="1">
      <alignment horizontal="center"/>
    </xf>
    <xf numFmtId="166" fontId="0" fillId="5" borderId="25" xfId="0" applyNumberFormat="1" applyFill="1" applyBorder="1"/>
    <xf numFmtId="166" fontId="0" fillId="5" borderId="26" xfId="0" applyNumberFormat="1" applyFill="1" applyBorder="1" applyAlignment="1">
      <alignment horizontal="center"/>
    </xf>
    <xf numFmtId="166" fontId="0" fillId="5" borderId="27" xfId="0" applyNumberFormat="1" applyFill="1" applyBorder="1"/>
    <xf numFmtId="0" fontId="0" fillId="3" borderId="28" xfId="0" applyFill="1" applyBorder="1" applyAlignment="1">
      <alignment horizontal="right"/>
    </xf>
    <xf numFmtId="164" fontId="0" fillId="3" borderId="29" xfId="0" applyNumberFormat="1" applyFill="1" applyBorder="1" applyAlignment="1">
      <alignment horizontal="left"/>
    </xf>
    <xf numFmtId="0" fontId="0" fillId="3" borderId="17" xfId="0" applyFill="1" applyBorder="1" applyAlignment="1">
      <alignment horizontal="right"/>
    </xf>
    <xf numFmtId="164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righ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5" fontId="0" fillId="5" borderId="38" xfId="0" applyNumberFormat="1" applyFill="1" applyBorder="1" applyAlignment="1">
      <alignment horizontal="right"/>
    </xf>
    <xf numFmtId="0" fontId="0" fillId="5" borderId="39" xfId="0" applyFill="1" applyBorder="1" applyAlignment="1">
      <alignment horizontal="left"/>
    </xf>
    <xf numFmtId="0" fontId="0" fillId="4" borderId="40" xfId="0" applyFill="1" applyBorder="1" applyAlignment="1">
      <alignment horizontal="right"/>
    </xf>
    <xf numFmtId="167" fontId="0" fillId="4" borderId="41" xfId="0" applyNumberFormat="1" applyFill="1" applyBorder="1" applyAlignment="1">
      <alignment horizontal="left"/>
    </xf>
    <xf numFmtId="165" fontId="0" fillId="4" borderId="42" xfId="0" applyNumberFormat="1" applyFill="1" applyBorder="1" applyAlignment="1">
      <alignment horizontal="right"/>
    </xf>
    <xf numFmtId="164" fontId="0" fillId="4" borderId="43" xfId="0" applyNumberFormat="1" applyFill="1" applyBorder="1" applyAlignment="1">
      <alignment horizontal="left"/>
    </xf>
    <xf numFmtId="0" fontId="0" fillId="4" borderId="44" xfId="0" applyFill="1" applyBorder="1" applyAlignment="1">
      <alignment horizontal="right"/>
    </xf>
    <xf numFmtId="167" fontId="0" fillId="4" borderId="45" xfId="0" applyNumberFormat="1" applyFill="1" applyBorder="1" applyAlignment="1">
      <alignment horizontal="left"/>
    </xf>
    <xf numFmtId="0" fontId="0" fillId="5" borderId="38" xfId="0" applyFill="1" applyBorder="1" applyAlignment="1">
      <alignment horizontal="right"/>
    </xf>
    <xf numFmtId="164" fontId="0" fillId="5" borderId="39" xfId="0" applyNumberFormat="1" applyFill="1" applyBorder="1" applyAlignment="1">
      <alignment horizontal="left"/>
    </xf>
    <xf numFmtId="0" fontId="0" fillId="4" borderId="42" xfId="0" applyFill="1" applyBorder="1" applyAlignment="1">
      <alignment horizontal="right"/>
    </xf>
    <xf numFmtId="164" fontId="0" fillId="4" borderId="46" xfId="0" applyNumberFormat="1" applyFill="1" applyBorder="1" applyAlignment="1">
      <alignment horizontal="right"/>
    </xf>
    <xf numFmtId="164" fontId="0" fillId="3" borderId="47" xfId="0" applyNumberFormat="1" applyFill="1" applyBorder="1" applyAlignment="1">
      <alignment horizontal="left"/>
    </xf>
    <xf numFmtId="167" fontId="0" fillId="3" borderId="48" xfId="0" applyNumberFormat="1" applyFill="1" applyBorder="1" applyAlignment="1">
      <alignment horizontal="left"/>
    </xf>
    <xf numFmtId="164" fontId="0" fillId="4" borderId="46" xfId="0" applyNumberFormat="1" applyFill="1" applyBorder="1" applyAlignment="1">
      <alignment horizontal="left"/>
    </xf>
    <xf numFmtId="167" fontId="0" fillId="5" borderId="39" xfId="0" applyNumberFormat="1" applyFill="1" applyBorder="1" applyAlignment="1">
      <alignment horizontal="left"/>
    </xf>
    <xf numFmtId="164" fontId="2" fillId="5" borderId="49" xfId="0" applyNumberFormat="1" applyFont="1" applyFill="1" applyBorder="1" applyAlignment="1">
      <alignment horizontal="right"/>
    </xf>
    <xf numFmtId="167" fontId="0" fillId="5" borderId="50" xfId="0" applyNumberFormat="1" applyFill="1" applyBorder="1" applyAlignment="1">
      <alignment horizontal="left"/>
    </xf>
    <xf numFmtId="0" fontId="0" fillId="5" borderId="26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51" xfId="0" applyFill="1" applyBorder="1" applyAlignment="1">
      <alignment horizontal="right"/>
    </xf>
    <xf numFmtId="167" fontId="0" fillId="5" borderId="37" xfId="0" applyNumberForma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n-Hexane - n-Octane VLE (1000 mm Hg)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71792712270869"/>
          <c:y val="9.9902791486704681E-2"/>
          <c:w val="0.83495516989139396"/>
          <c:h val="0.75183448987455859"/>
        </c:manualLayout>
      </c:layout>
      <c:scatterChart>
        <c:scatterStyle val="smoothMarker"/>
        <c:varyColors val="0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10-4781-81B9-6BCEFE706145}"/>
            </c:ext>
          </c:extLst>
        </c:ser>
        <c:ser>
          <c:idx val="2"/>
          <c:order val="1"/>
          <c:tx>
            <c:v>Raoult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'Hexane-Octane'!$E$6:$E$106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'Hexane-Octane'!$F$6:$F$106</c:f>
              <c:numCache>
                <c:formatCode>0.0000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10-4781-81B9-6BCEFE706145}"/>
            </c:ext>
          </c:extLst>
        </c:ser>
        <c:ser>
          <c:idx val="0"/>
          <c:order val="2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'HO 3-Stage'!$R$8:$R$12</c:f>
              <c:numCache>
                <c:formatCode>0.000</c:formatCode>
                <c:ptCount val="5"/>
                <c:pt idx="0">
                  <c:v>0.512280381255387</c:v>
                </c:pt>
                <c:pt idx="1">
                  <c:v>0.512280381255387</c:v>
                </c:pt>
                <c:pt idx="2">
                  <c:v>0.25490230788754087</c:v>
                </c:pt>
                <c:pt idx="3">
                  <c:v>0.25490230788754087</c:v>
                </c:pt>
                <c:pt idx="4">
                  <c:v>9.9781353204622059E-2</c:v>
                </c:pt>
              </c:numCache>
            </c:numRef>
          </c:xVal>
          <c:yVal>
            <c:numRef>
              <c:f>'HO 3-Stage'!$S$8:$S$12</c:f>
              <c:numCache>
                <c:formatCode>0.000</c:formatCode>
                <c:ptCount val="5"/>
                <c:pt idx="0">
                  <c:v>0.85032797357236178</c:v>
                </c:pt>
                <c:pt idx="1">
                  <c:v>0.62496289852697118</c:v>
                </c:pt>
                <c:pt idx="2">
                  <c:v>0.62496289852697118</c:v>
                </c:pt>
                <c:pt idx="3">
                  <c:v>0.33246278033373305</c:v>
                </c:pt>
                <c:pt idx="4">
                  <c:v>0.33246278033373305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10-4781-81B9-6BCEFE706145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'HO 3-Stage'!$R$16:$R$17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'HO 3-Stage'!$S$16:$S$17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16-4652-817E-997421AB0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0.1"/>
      </c:valAx>
      <c:valAx>
        <c:axId val="293298464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y (mol frac)</a:t>
                </a:r>
              </a:p>
            </c:rich>
          </c:tx>
          <c:layout>
            <c:manualLayout>
              <c:xMode val="edge"/>
              <c:yMode val="edge"/>
              <c:x val="1.4671503873045975E-2"/>
              <c:y val="0.38599810197731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n-Hexane - n-Octane VLE (1000 mm Hg)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18435818986451"/>
          <c:y val="9.990286964469397E-2"/>
          <c:w val="0.83495516989139396"/>
          <c:h val="0.75183448987455859"/>
        </c:manualLayout>
      </c:layout>
      <c:scatterChart>
        <c:scatterStyle val="smoothMarker"/>
        <c:varyColors val="0"/>
        <c:ser>
          <c:idx val="1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50-4BAE-944D-CF2E5EF75C50}"/>
            </c:ext>
          </c:extLst>
        </c:ser>
        <c:ser>
          <c:idx val="0"/>
          <c:order val="1"/>
          <c:tx>
            <c:v>Wilson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'Hexane-Octane'!#REF!</c:f>
            </c:numRef>
          </c:xVal>
          <c:yVal>
            <c:numRef>
              <c:f>'Hexane-Octane'!#REF!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50-4BAE-944D-CF2E5EF75C50}"/>
            </c:ext>
          </c:extLst>
        </c:ser>
        <c:ser>
          <c:idx val="2"/>
          <c:order val="2"/>
          <c:tx>
            <c:v>Raoult</c:v>
          </c:tx>
          <c:spPr>
            <a:ln w="254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'Hexane-Octane'!$E$6:$E$106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'Hexane-Octane'!$F$6:$F$106</c:f>
              <c:numCache>
                <c:formatCode>0.0000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50-4BAE-944D-CF2E5EF75C50}"/>
            </c:ext>
          </c:extLst>
        </c:ser>
        <c:ser>
          <c:idx val="3"/>
          <c:order val="3"/>
          <c:tx>
            <c:v>45 line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'HO 3-Stage'!$R$16:$R$17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'HO 3-Stage'!$S$16:$S$17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05-4609-9E32-7E8C2269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97904"/>
        <c:axId val="293298464"/>
      </c:scatterChart>
      <c:valAx>
        <c:axId val="29329790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8464"/>
        <c:crosses val="autoZero"/>
        <c:crossBetween val="midCat"/>
        <c:majorUnit val="0.1"/>
      </c:valAx>
      <c:valAx>
        <c:axId val="293298464"/>
        <c:scaling>
          <c:orientation val="minMax"/>
          <c:max val="1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y (mol frac)</a:t>
                </a:r>
              </a:p>
            </c:rich>
          </c:tx>
          <c:layout>
            <c:manualLayout>
              <c:xMode val="edge"/>
              <c:yMode val="edge"/>
              <c:x val="1.4671503873045975E-2"/>
              <c:y val="0.38599810197731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979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813643250946476"/>
          <c:y val="0.50282060182605071"/>
          <c:w val="0.10938216480587386"/>
          <c:h val="0.15359390646310112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Hexane-Octane VLE (1000 mm Hg)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44576175639407"/>
          <c:y val="9.9835959639292607E-2"/>
          <c:w val="0.82331825139294201"/>
          <c:h val="0.75200069887017584"/>
        </c:manualLayout>
      </c:layout>
      <c:scatterChart>
        <c:scatterStyle val="smoothMarker"/>
        <c:varyColors val="0"/>
        <c:ser>
          <c:idx val="2"/>
          <c:order val="0"/>
          <c:tx>
            <c:v>Raoult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'Hexane-Octane'!$E$6:$E$106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'Hexane-Octane'!$G$6:$G$106</c:f>
              <c:numCache>
                <c:formatCode>0.0</c:formatCode>
                <c:ptCount val="101"/>
                <c:pt idx="0">
                  <c:v>135.84658997534925</c:v>
                </c:pt>
                <c:pt idx="1">
                  <c:v>134.62712400130553</c:v>
                </c:pt>
                <c:pt idx="2">
                  <c:v>133.43417165562377</c:v>
                </c:pt>
                <c:pt idx="3">
                  <c:v>132.26699112241749</c:v>
                </c:pt>
                <c:pt idx="4">
                  <c:v>131.12485667682637</c:v>
                </c:pt>
                <c:pt idx="5">
                  <c:v>130.00705924677632</c:v>
                </c:pt>
                <c:pt idx="6">
                  <c:v>128.91290683771319</c:v>
                </c:pt>
                <c:pt idx="7">
                  <c:v>127.84172483467063</c:v>
                </c:pt>
                <c:pt idx="8">
                  <c:v>126.79285619516251</c:v>
                </c:pt>
                <c:pt idx="9">
                  <c:v>125.76566154547599</c:v>
                </c:pt>
                <c:pt idx="10">
                  <c:v>124.75951919202065</c:v>
                </c:pt>
                <c:pt idx="11">
                  <c:v>123.77382505846393</c:v>
                </c:pt>
                <c:pt idx="12">
                  <c:v>122.80799255848416</c:v>
                </c:pt>
                <c:pt idx="13">
                  <c:v>121.86145241309777</c:v>
                </c:pt>
                <c:pt idx="14">
                  <c:v>120.93365242068629</c:v>
                </c:pt>
                <c:pt idx="15">
                  <c:v>120.02405718705583</c:v>
                </c:pt>
                <c:pt idx="16">
                  <c:v>119.13214782212306</c:v>
                </c:pt>
                <c:pt idx="17">
                  <c:v>118.25742160912706</c:v>
                </c:pt>
                <c:pt idx="18">
                  <c:v>117.39939165162752</c:v>
                </c:pt>
                <c:pt idx="19">
                  <c:v>116.55758650295516</c:v>
                </c:pt>
                <c:pt idx="20">
                  <c:v>115.73154978224184</c:v>
                </c:pt>
                <c:pt idx="21">
                  <c:v>114.92083978065878</c:v>
                </c:pt>
                <c:pt idx="22">
                  <c:v>114.12502906104449</c:v>
                </c:pt>
                <c:pt idx="23">
                  <c:v>113.34370405369357</c:v>
                </c:pt>
                <c:pt idx="24">
                  <c:v>112.57646465071286</c:v>
                </c:pt>
                <c:pt idx="25">
                  <c:v>111.82292380101714</c:v>
                </c:pt>
                <c:pt idx="26">
                  <c:v>111.08270710774374</c:v>
                </c:pt>
                <c:pt idx="27">
                  <c:v>110.35545242959874</c:v>
                </c:pt>
                <c:pt idx="28">
                  <c:v>109.64080948741201</c:v>
                </c:pt>
                <c:pt idx="29">
                  <c:v>108.93843947697019</c:v>
                </c:pt>
                <c:pt idx="30">
                  <c:v>108.24801468900976</c:v>
                </c:pt>
                <c:pt idx="31">
                  <c:v>107.56921813709138</c:v>
                </c:pt>
                <c:pt idx="32">
                  <c:v>106.90174319393016</c:v>
                </c:pt>
                <c:pt idx="33">
                  <c:v>106.24529323663369</c:v>
                </c:pt>
                <c:pt idx="34">
                  <c:v>105.59958130118692</c:v>
                </c:pt>
                <c:pt idx="35">
                  <c:v>104.9643297464294</c:v>
                </c:pt>
                <c:pt idx="36">
                  <c:v>104.33926992768527</c:v>
                </c:pt>
                <c:pt idx="37">
                  <c:v>103.72414188013734</c:v>
                </c:pt>
                <c:pt idx="38">
                  <c:v>103.11869401197298</c:v>
                </c:pt>
                <c:pt idx="39">
                  <c:v>102.52268280727736</c:v>
                </c:pt>
                <c:pt idx="40">
                  <c:v>101.93587253860586</c:v>
                </c:pt>
                <c:pt idx="41">
                  <c:v>101.35803498912918</c:v>
                </c:pt>
                <c:pt idx="42">
                  <c:v>100.7889491842129</c:v>
                </c:pt>
                <c:pt idx="43">
                  <c:v>100.2284011322685</c:v>
                </c:pt>
                <c:pt idx="44">
                  <c:v>99.676183574689247</c:v>
                </c:pt>
                <c:pt idx="45">
                  <c:v>99.132095744670394</c:v>
                </c:pt>
                <c:pt idx="46">
                  <c:v>98.595943134696839</c:v>
                </c:pt>
                <c:pt idx="47">
                  <c:v>98.067537272472322</c:v>
                </c:pt>
                <c:pt idx="48">
                  <c:v>97.546695505057173</c:v>
                </c:pt>
                <c:pt idx="49">
                  <c:v>97.033240790974915</c:v>
                </c:pt>
                <c:pt idx="50">
                  <c:v>96.527001500046026</c:v>
                </c:pt>
                <c:pt idx="51">
                  <c:v>96.027811220705701</c:v>
                </c:pt>
                <c:pt idx="52">
                  <c:v>95.535508574561234</c:v>
                </c:pt>
                <c:pt idx="53">
                  <c:v>95.04993703794797</c:v>
                </c:pt>
                <c:pt idx="54">
                  <c:v>94.570944770242775</c:v>
                </c:pt>
                <c:pt idx="55">
                  <c:v>94.098384448699079</c:v>
                </c:pt>
                <c:pt idx="56">
                  <c:v>93.632113109571037</c:v>
                </c:pt>
                <c:pt idx="57">
                  <c:v>93.171991995297901</c:v>
                </c:pt>
                <c:pt idx="58">
                  <c:v>92.717886407526208</c:v>
                </c:pt>
                <c:pt idx="59">
                  <c:v>92.269665565751779</c:v>
                </c:pt>
                <c:pt idx="60">
                  <c:v>91.827202471369787</c:v>
                </c:pt>
                <c:pt idx="61">
                  <c:v>91.39037377692685</c:v>
                </c:pt>
                <c:pt idx="62">
                  <c:v>90.959059660375019</c:v>
                </c:pt>
                <c:pt idx="63">
                  <c:v>90.533143704133977</c:v>
                </c:pt>
                <c:pt idx="64">
                  <c:v>90.112512778774388</c:v>
                </c:pt>
                <c:pt idx="65">
                  <c:v>89.697056931140196</c:v>
                </c:pt>
                <c:pt idx="66">
                  <c:v>89.286669276735893</c:v>
                </c:pt>
                <c:pt idx="67">
                  <c:v>88.881245896208867</c:v>
                </c:pt>
                <c:pt idx="68">
                  <c:v>88.480685735764467</c:v>
                </c:pt>
                <c:pt idx="69">
                  <c:v>88.084890511356676</c:v>
                </c:pt>
                <c:pt idx="70">
                  <c:v>87.693764616503685</c:v>
                </c:pt>
                <c:pt idx="71">
                  <c:v>87.307215033583006</c:v>
                </c:pt>
                <c:pt idx="72">
                  <c:v>86.925151248465255</c:v>
                </c:pt>
                <c:pt idx="73">
                  <c:v>86.547485168354555</c:v>
                </c:pt>
                <c:pt idx="74">
                  <c:v>86.174131042704502</c:v>
                </c:pt>
                <c:pt idx="75">
                  <c:v>85.805005387086354</c:v>
                </c:pt>
                <c:pt idx="76">
                  <c:v>85.440026909891614</c:v>
                </c:pt>
                <c:pt idx="77">
                  <c:v>85.079116441752518</c:v>
                </c:pt>
                <c:pt idx="78">
                  <c:v>84.722196867574141</c:v>
                </c:pt>
                <c:pt idx="79">
                  <c:v>84.369193061069623</c:v>
                </c:pt>
                <c:pt idx="80">
                  <c:v>84.020031821700385</c:v>
                </c:pt>
                <c:pt idx="81">
                  <c:v>83.674641813923571</c:v>
                </c:pt>
                <c:pt idx="82">
                  <c:v>83.332953508654583</c:v>
                </c:pt>
                <c:pt idx="83">
                  <c:v>82.994899126855586</c:v>
                </c:pt>
                <c:pt idx="84">
                  <c:v>82.660412585165247</c:v>
                </c:pt>
                <c:pt idx="85">
                  <c:v>82.329429443487982</c:v>
                </c:pt>
                <c:pt idx="86">
                  <c:v>82.001886854465525</c:v>
                </c:pt>
                <c:pt idx="87">
                  <c:v>81.677723514753978</c:v>
                </c:pt>
                <c:pt idx="88">
                  <c:v>81.356879618037581</c:v>
                </c:pt>
                <c:pt idx="89">
                  <c:v>81.039296809707253</c:v>
                </c:pt>
                <c:pt idx="90">
                  <c:v>80.72491814314138</c:v>
                </c:pt>
                <c:pt idx="91">
                  <c:v>80.41368803752313</c:v>
                </c:pt>
                <c:pt idx="92">
                  <c:v>80.105552237135853</c:v>
                </c:pt>
                <c:pt idx="93">
                  <c:v>79.800457772077138</c:v>
                </c:pt>
                <c:pt idx="94">
                  <c:v>79.49835292033805</c:v>
                </c:pt>
                <c:pt idx="95">
                  <c:v>79.199187171191966</c:v>
                </c:pt>
                <c:pt idx="96">
                  <c:v>78.902911189844801</c:v>
                </c:pt>
                <c:pt idx="97">
                  <c:v>78.609476783296117</c:v>
                </c:pt>
                <c:pt idx="98">
                  <c:v>78.318836867364411</c:v>
                </c:pt>
                <c:pt idx="99">
                  <c:v>78.03094543483769</c:v>
                </c:pt>
                <c:pt idx="100">
                  <c:v>77.745759891455378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E0A-4C95-9182-2F7243F7FEC7}"/>
            </c:ext>
          </c:extLst>
        </c:ser>
        <c:ser>
          <c:idx val="3"/>
          <c:order val="1"/>
          <c:tx>
            <c:v>Raoult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'Hexane-Octane'!$F$6:$F$106</c:f>
              <c:numCache>
                <c:formatCode>0.0000</c:formatCode>
                <c:ptCount val="101"/>
                <c:pt idx="0">
                  <c:v>0</c:v>
                </c:pt>
                <c:pt idx="1">
                  <c:v>4.1190357964562489E-2</c:v>
                </c:pt>
                <c:pt idx="2">
                  <c:v>8.0340714378074676E-2</c:v>
                </c:pt>
                <c:pt idx="3">
                  <c:v>0.11757146293180651</c:v>
                </c:pt>
                <c:pt idx="4">
                  <c:v>0.15299516165043142</c:v>
                </c:pt>
                <c:pt idx="5">
                  <c:v>0.18671705678086334</c:v>
                </c:pt>
                <c:pt idx="6">
                  <c:v>0.21883557415704219</c:v>
                </c:pt>
                <c:pt idx="7">
                  <c:v>0.24944277944125764</c:v>
                </c:pt>
                <c:pt idx="8">
                  <c:v>0.27862480869787426</c:v>
                </c:pt>
                <c:pt idx="9">
                  <c:v>0.3064622707843726</c:v>
                </c:pt>
                <c:pt idx="10">
                  <c:v>0.33303062305191178</c:v>
                </c:pt>
                <c:pt idx="11">
                  <c:v>0.35840052183705462</c:v>
                </c:pt>
                <c:pt idx="12">
                  <c:v>0.3826381492014006</c:v>
                </c:pt>
                <c:pt idx="13">
                  <c:v>0.40580551733960157</c:v>
                </c:pt>
                <c:pt idx="14">
                  <c:v>0.42796075203129774</c:v>
                </c:pt>
                <c:pt idx="15">
                  <c:v>0.44915835646102081</c:v>
                </c:pt>
                <c:pt idx="16">
                  <c:v>0.46944945667410476</c:v>
                </c:pt>
                <c:pt idx="17">
                  <c:v>0.48888202987752866</c:v>
                </c:pt>
                <c:pt idx="18">
                  <c:v>0.50750111673389542</c:v>
                </c:pt>
                <c:pt idx="19">
                  <c:v>0.52534901873527828</c:v>
                </c:pt>
                <c:pt idx="20">
                  <c:v>0.54246548168252717</c:v>
                </c:pt>
                <c:pt idx="21">
                  <c:v>0.55888786623532538</c:v>
                </c:pt>
                <c:pt idx="22">
                  <c:v>0.5746513064394676</c:v>
                </c:pt>
                <c:pt idx="23">
                  <c:v>0.58978885708085027</c:v>
                </c:pt>
                <c:pt idx="24">
                  <c:v>0.60433163066083861</c:v>
                </c:pt>
                <c:pt idx="25">
                  <c:v>0.61830892473522392</c:v>
                </c:pt>
                <c:pt idx="26">
                  <c:v>0.63174834030897298</c:v>
                </c:pt>
                <c:pt idx="27">
                  <c:v>0.64467589193163499</c:v>
                </c:pt>
                <c:pt idx="28">
                  <c:v>0.65711611009340198</c:v>
                </c:pt>
                <c:pt idx="29">
                  <c:v>0.66909213647964816</c:v>
                </c:pt>
                <c:pt idx="30">
                  <c:v>0.68062581260207899</c:v>
                </c:pt>
                <c:pt idx="31">
                  <c:v>0.69173776228741679</c:v>
                </c:pt>
                <c:pt idx="32">
                  <c:v>0.7024474684697698</c:v>
                </c:pt>
                <c:pt idx="33">
                  <c:v>0.71277334470032228</c:v>
                </c:pt>
                <c:pt idx="34">
                  <c:v>0.72273280175767318</c:v>
                </c:pt>
                <c:pt idx="35">
                  <c:v>0.7323423097139381</c:v>
                </c:pt>
                <c:pt idx="36">
                  <c:v>0.74161745578551141</c:v>
                </c:pt>
                <c:pt idx="37">
                  <c:v>0.75057299827298296</c:v>
                </c:pt>
                <c:pt idx="38">
                  <c:v>0.75922291687212529</c:v>
                </c:pt>
                <c:pt idx="39">
                  <c:v>0.76758045961685195</c:v>
                </c:pt>
                <c:pt idx="40">
                  <c:v>0.77565818669562736</c:v>
                </c:pt>
                <c:pt idx="41">
                  <c:v>0.78346801136486677</c:v>
                </c:pt>
                <c:pt idx="42">
                  <c:v>0.7910212381660997</c:v>
                </c:pt>
                <c:pt idx="43">
                  <c:v>0.79832859863838512</c:v>
                </c:pt>
                <c:pt idx="44">
                  <c:v>0.80540028470310898</c:v>
                </c:pt>
                <c:pt idx="45">
                  <c:v>0.81224597988520386</c:v>
                </c:pt>
                <c:pt idx="46">
                  <c:v>0.8188748885226188</c:v>
                </c:pt>
                <c:pt idx="47">
                  <c:v>0.82529576310459063</c:v>
                </c:pt>
                <c:pt idx="48">
                  <c:v>0.83151692986895809</c:v>
                </c:pt>
                <c:pt idx="49">
                  <c:v>0.83754631277903735</c:v>
                </c:pt>
                <c:pt idx="50">
                  <c:v>0.84339145599181209</c:v>
                </c:pt>
                <c:pt idx="51">
                  <c:v>0.84905954492095737</c:v>
                </c:pt>
                <c:pt idx="52">
                  <c:v>0.85455742599059392</c:v>
                </c:pt>
                <c:pt idx="53">
                  <c:v>0.85989162516879658</c:v>
                </c:pt>
                <c:pt idx="54">
                  <c:v>0.86506836536327092</c:v>
                </c:pt>
                <c:pt idx="55">
                  <c:v>0.87009358275575699</c:v>
                </c:pt>
                <c:pt idx="56">
                  <c:v>0.8749729421461695</c:v>
                </c:pt>
                <c:pt idx="57">
                  <c:v>0.87971185137233632</c:v>
                </c:pt>
                <c:pt idx="58">
                  <c:v>0.88431547486653572</c:v>
                </c:pt>
                <c:pt idx="59">
                  <c:v>0.88878874640568761</c:v>
                </c:pt>
                <c:pt idx="60">
                  <c:v>0.89313638110794269</c:v>
                </c:pt>
                <c:pt idx="61">
                  <c:v>0.89736288672476816</c:v>
                </c:pt>
                <c:pt idx="62">
                  <c:v>0.90147257427414451</c:v>
                </c:pt>
                <c:pt idx="63">
                  <c:v>0.90546956805727463</c:v>
                </c:pt>
                <c:pt idx="64">
                  <c:v>0.90935781509830971</c:v>
                </c:pt>
                <c:pt idx="65">
                  <c:v>0.91314109404376931</c:v>
                </c:pt>
                <c:pt idx="66">
                  <c:v>0.91682302355592238</c:v>
                </c:pt>
                <c:pt idx="67">
                  <c:v>0.9204070702319076</c:v>
                </c:pt>
                <c:pt idx="68">
                  <c:v>0.92389655607830146</c:v>
                </c:pt>
                <c:pt idx="69">
                  <c:v>0.92729466556879958</c:v>
                </c:pt>
                <c:pt idx="70">
                  <c:v>0.93060445231075073</c:v>
                </c:pt>
                <c:pt idx="71">
                  <c:v>0.9338288453446556</c:v>
                </c:pt>
                <c:pt idx="72">
                  <c:v>0.93697065509897981</c:v>
                </c:pt>
                <c:pt idx="73">
                  <c:v>0.94003257902132775</c:v>
                </c:pt>
                <c:pt idx="74">
                  <c:v>0.94301720690545032</c:v>
                </c:pt>
                <c:pt idx="75">
                  <c:v>0.94592702593238154</c:v>
                </c:pt>
                <c:pt idx="76">
                  <c:v>0.9487644254427936</c:v>
                </c:pt>
                <c:pt idx="77">
                  <c:v>0.95153170145647359</c:v>
                </c:pt>
                <c:pt idx="78">
                  <c:v>0.95423106095390764</c:v>
                </c:pt>
                <c:pt idx="79">
                  <c:v>0.95686462593385824</c:v>
                </c:pt>
                <c:pt idx="80">
                  <c:v>0.95943443726004785</c:v>
                </c:pt>
                <c:pt idx="81">
                  <c:v>0.96194245830916358</c:v>
                </c:pt>
                <c:pt idx="82">
                  <c:v>0.96439057843161013</c:v>
                </c:pt>
                <c:pt idx="83">
                  <c:v>0.96678061623576383</c:v>
                </c:pt>
                <c:pt idx="84">
                  <c:v>0.96911432270576803</c:v>
                </c:pt>
                <c:pt idx="85">
                  <c:v>0.97139338416230037</c:v>
                </c:pt>
                <c:pt idx="86">
                  <c:v>0.97361942507514432</c:v>
                </c:pt>
                <c:pt idx="87">
                  <c:v>0.97579401073586158</c:v>
                </c:pt>
                <c:pt idx="88">
                  <c:v>0.97791864979835996</c:v>
                </c:pt>
                <c:pt idx="89">
                  <c:v>0.97999479669461376</c:v>
                </c:pt>
                <c:pt idx="90">
                  <c:v>0.98202385393249836</c:v>
                </c:pt>
                <c:pt idx="91">
                  <c:v>0.98400717428205742</c:v>
                </c:pt>
                <c:pt idx="92">
                  <c:v>0.9859460628563852</c:v>
                </c:pt>
                <c:pt idx="93">
                  <c:v>0.98784177909272708</c:v>
                </c:pt>
                <c:pt idx="94">
                  <c:v>0.98969553863922921</c:v>
                </c:pt>
                <c:pt idx="95">
                  <c:v>0.99150851515230165</c:v>
                </c:pt>
                <c:pt idx="96">
                  <c:v>0.99328184200943581</c:v>
                </c:pt>
                <c:pt idx="97">
                  <c:v>0.99501661394184171</c:v>
                </c:pt>
                <c:pt idx="98">
                  <c:v>0.99671388859118337</c:v>
                </c:pt>
                <c:pt idx="99">
                  <c:v>0.9983746879944756</c:v>
                </c:pt>
                <c:pt idx="100">
                  <c:v>1.0000000699743672</c:v>
                </c:pt>
              </c:numCache>
            </c:numRef>
          </c:xVal>
          <c:yVal>
            <c:numRef>
              <c:f>'Hexane-Octane'!$G$6:$G$106</c:f>
              <c:numCache>
                <c:formatCode>0.0</c:formatCode>
                <c:ptCount val="101"/>
                <c:pt idx="0">
                  <c:v>135.84658997534925</c:v>
                </c:pt>
                <c:pt idx="1">
                  <c:v>134.62712400130553</c:v>
                </c:pt>
                <c:pt idx="2">
                  <c:v>133.43417165562377</c:v>
                </c:pt>
                <c:pt idx="3">
                  <c:v>132.26699112241749</c:v>
                </c:pt>
                <c:pt idx="4">
                  <c:v>131.12485667682637</c:v>
                </c:pt>
                <c:pt idx="5">
                  <c:v>130.00705924677632</c:v>
                </c:pt>
                <c:pt idx="6">
                  <c:v>128.91290683771319</c:v>
                </c:pt>
                <c:pt idx="7">
                  <c:v>127.84172483467063</c:v>
                </c:pt>
                <c:pt idx="8">
                  <c:v>126.79285619516251</c:v>
                </c:pt>
                <c:pt idx="9">
                  <c:v>125.76566154547599</c:v>
                </c:pt>
                <c:pt idx="10">
                  <c:v>124.75951919202065</c:v>
                </c:pt>
                <c:pt idx="11">
                  <c:v>123.77382505846393</c:v>
                </c:pt>
                <c:pt idx="12">
                  <c:v>122.80799255848416</c:v>
                </c:pt>
                <c:pt idx="13">
                  <c:v>121.86145241309777</c:v>
                </c:pt>
                <c:pt idx="14">
                  <c:v>120.93365242068629</c:v>
                </c:pt>
                <c:pt idx="15">
                  <c:v>120.02405718705583</c:v>
                </c:pt>
                <c:pt idx="16">
                  <c:v>119.13214782212306</c:v>
                </c:pt>
                <c:pt idx="17">
                  <c:v>118.25742160912706</c:v>
                </c:pt>
                <c:pt idx="18">
                  <c:v>117.39939165162752</c:v>
                </c:pt>
                <c:pt idx="19">
                  <c:v>116.55758650295516</c:v>
                </c:pt>
                <c:pt idx="20">
                  <c:v>115.73154978224184</c:v>
                </c:pt>
                <c:pt idx="21">
                  <c:v>114.92083978065878</c:v>
                </c:pt>
                <c:pt idx="22">
                  <c:v>114.12502906104449</c:v>
                </c:pt>
                <c:pt idx="23">
                  <c:v>113.34370405369357</c:v>
                </c:pt>
                <c:pt idx="24">
                  <c:v>112.57646465071286</c:v>
                </c:pt>
                <c:pt idx="25">
                  <c:v>111.82292380101714</c:v>
                </c:pt>
                <c:pt idx="26">
                  <c:v>111.08270710774374</c:v>
                </c:pt>
                <c:pt idx="27">
                  <c:v>110.35545242959874</c:v>
                </c:pt>
                <c:pt idx="28">
                  <c:v>109.64080948741201</c:v>
                </c:pt>
                <c:pt idx="29">
                  <c:v>108.93843947697019</c:v>
                </c:pt>
                <c:pt idx="30">
                  <c:v>108.24801468900976</c:v>
                </c:pt>
                <c:pt idx="31">
                  <c:v>107.56921813709138</c:v>
                </c:pt>
                <c:pt idx="32">
                  <c:v>106.90174319393016</c:v>
                </c:pt>
                <c:pt idx="33">
                  <c:v>106.24529323663369</c:v>
                </c:pt>
                <c:pt idx="34">
                  <c:v>105.59958130118692</c:v>
                </c:pt>
                <c:pt idx="35">
                  <c:v>104.9643297464294</c:v>
                </c:pt>
                <c:pt idx="36">
                  <c:v>104.33926992768527</c:v>
                </c:pt>
                <c:pt idx="37">
                  <c:v>103.72414188013734</c:v>
                </c:pt>
                <c:pt idx="38">
                  <c:v>103.11869401197298</c:v>
                </c:pt>
                <c:pt idx="39">
                  <c:v>102.52268280727736</c:v>
                </c:pt>
                <c:pt idx="40">
                  <c:v>101.93587253860586</c:v>
                </c:pt>
                <c:pt idx="41">
                  <c:v>101.35803498912918</c:v>
                </c:pt>
                <c:pt idx="42">
                  <c:v>100.7889491842129</c:v>
                </c:pt>
                <c:pt idx="43">
                  <c:v>100.2284011322685</c:v>
                </c:pt>
                <c:pt idx="44">
                  <c:v>99.676183574689247</c:v>
                </c:pt>
                <c:pt idx="45">
                  <c:v>99.132095744670394</c:v>
                </c:pt>
                <c:pt idx="46">
                  <c:v>98.595943134696839</c:v>
                </c:pt>
                <c:pt idx="47">
                  <c:v>98.067537272472322</c:v>
                </c:pt>
                <c:pt idx="48">
                  <c:v>97.546695505057173</c:v>
                </c:pt>
                <c:pt idx="49">
                  <c:v>97.033240790974915</c:v>
                </c:pt>
                <c:pt idx="50">
                  <c:v>96.527001500046026</c:v>
                </c:pt>
                <c:pt idx="51">
                  <c:v>96.027811220705701</c:v>
                </c:pt>
                <c:pt idx="52">
                  <c:v>95.535508574561234</c:v>
                </c:pt>
                <c:pt idx="53">
                  <c:v>95.04993703794797</c:v>
                </c:pt>
                <c:pt idx="54">
                  <c:v>94.570944770242775</c:v>
                </c:pt>
                <c:pt idx="55">
                  <c:v>94.098384448699079</c:v>
                </c:pt>
                <c:pt idx="56">
                  <c:v>93.632113109571037</c:v>
                </c:pt>
                <c:pt idx="57">
                  <c:v>93.171991995297901</c:v>
                </c:pt>
                <c:pt idx="58">
                  <c:v>92.717886407526208</c:v>
                </c:pt>
                <c:pt idx="59">
                  <c:v>92.269665565751779</c:v>
                </c:pt>
                <c:pt idx="60">
                  <c:v>91.827202471369787</c:v>
                </c:pt>
                <c:pt idx="61">
                  <c:v>91.39037377692685</c:v>
                </c:pt>
                <c:pt idx="62">
                  <c:v>90.959059660375019</c:v>
                </c:pt>
                <c:pt idx="63">
                  <c:v>90.533143704133977</c:v>
                </c:pt>
                <c:pt idx="64">
                  <c:v>90.112512778774388</c:v>
                </c:pt>
                <c:pt idx="65">
                  <c:v>89.697056931140196</c:v>
                </c:pt>
                <c:pt idx="66">
                  <c:v>89.286669276735893</c:v>
                </c:pt>
                <c:pt idx="67">
                  <c:v>88.881245896208867</c:v>
                </c:pt>
                <c:pt idx="68">
                  <c:v>88.480685735764467</c:v>
                </c:pt>
                <c:pt idx="69">
                  <c:v>88.084890511356676</c:v>
                </c:pt>
                <c:pt idx="70">
                  <c:v>87.693764616503685</c:v>
                </c:pt>
                <c:pt idx="71">
                  <c:v>87.307215033583006</c:v>
                </c:pt>
                <c:pt idx="72">
                  <c:v>86.925151248465255</c:v>
                </c:pt>
                <c:pt idx="73">
                  <c:v>86.547485168354555</c:v>
                </c:pt>
                <c:pt idx="74">
                  <c:v>86.174131042704502</c:v>
                </c:pt>
                <c:pt idx="75">
                  <c:v>85.805005387086354</c:v>
                </c:pt>
                <c:pt idx="76">
                  <c:v>85.440026909891614</c:v>
                </c:pt>
                <c:pt idx="77">
                  <c:v>85.079116441752518</c:v>
                </c:pt>
                <c:pt idx="78">
                  <c:v>84.722196867574141</c:v>
                </c:pt>
                <c:pt idx="79">
                  <c:v>84.369193061069623</c:v>
                </c:pt>
                <c:pt idx="80">
                  <c:v>84.020031821700385</c:v>
                </c:pt>
                <c:pt idx="81">
                  <c:v>83.674641813923571</c:v>
                </c:pt>
                <c:pt idx="82">
                  <c:v>83.332953508654583</c:v>
                </c:pt>
                <c:pt idx="83">
                  <c:v>82.994899126855586</c:v>
                </c:pt>
                <c:pt idx="84">
                  <c:v>82.660412585165247</c:v>
                </c:pt>
                <c:pt idx="85">
                  <c:v>82.329429443487982</c:v>
                </c:pt>
                <c:pt idx="86">
                  <c:v>82.001886854465525</c:v>
                </c:pt>
                <c:pt idx="87">
                  <c:v>81.677723514753978</c:v>
                </c:pt>
                <c:pt idx="88">
                  <c:v>81.356879618037581</c:v>
                </c:pt>
                <c:pt idx="89">
                  <c:v>81.039296809707253</c:v>
                </c:pt>
                <c:pt idx="90">
                  <c:v>80.72491814314138</c:v>
                </c:pt>
                <c:pt idx="91">
                  <c:v>80.41368803752313</c:v>
                </c:pt>
                <c:pt idx="92">
                  <c:v>80.105552237135853</c:v>
                </c:pt>
                <c:pt idx="93">
                  <c:v>79.800457772077138</c:v>
                </c:pt>
                <c:pt idx="94">
                  <c:v>79.49835292033805</c:v>
                </c:pt>
                <c:pt idx="95">
                  <c:v>79.199187171191966</c:v>
                </c:pt>
                <c:pt idx="96">
                  <c:v>78.902911189844801</c:v>
                </c:pt>
                <c:pt idx="97">
                  <c:v>78.609476783296117</c:v>
                </c:pt>
                <c:pt idx="98">
                  <c:v>78.318836867364411</c:v>
                </c:pt>
                <c:pt idx="99">
                  <c:v>78.03094543483769</c:v>
                </c:pt>
                <c:pt idx="100">
                  <c:v>77.745759891455378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E0A-4C95-9182-2F7243F7FEC7}"/>
            </c:ext>
          </c:extLst>
        </c:ser>
        <c:ser>
          <c:idx val="0"/>
          <c:order val="2"/>
          <c:tx>
            <c:v>Wilson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'Hexane-Octane'!$B$6:$B$106</c:f>
              <c:numCache>
                <c:formatCode>0.0000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'Hexane-Octane'!$A$6:$A$106</c:f>
              <c:numCache>
                <c:formatCode>0.0</c:formatCode>
                <c:ptCount val="101"/>
                <c:pt idx="0">
                  <c:v>135.69533999999999</c:v>
                </c:pt>
                <c:pt idx="1">
                  <c:v>134.59055000000001</c:v>
                </c:pt>
                <c:pt idx="2">
                  <c:v>133.50307000000001</c:v>
                </c:pt>
                <c:pt idx="3">
                  <c:v>132.43270999999999</c:v>
                </c:pt>
                <c:pt idx="4">
                  <c:v>131.37932000000001</c:v>
                </c:pt>
                <c:pt idx="5">
                  <c:v>130.34273999999999</c:v>
                </c:pt>
                <c:pt idx="6">
                  <c:v>129.32276999999999</c:v>
                </c:pt>
                <c:pt idx="7">
                  <c:v>128.31912</c:v>
                </c:pt>
                <c:pt idx="8">
                  <c:v>127.33167</c:v>
                </c:pt>
                <c:pt idx="9">
                  <c:v>126.36009</c:v>
                </c:pt>
                <c:pt idx="10">
                  <c:v>125.40424</c:v>
                </c:pt>
                <c:pt idx="11">
                  <c:v>124.46380000000001</c:v>
                </c:pt>
                <c:pt idx="12">
                  <c:v>123.53857000000001</c:v>
                </c:pt>
                <c:pt idx="13">
                  <c:v>122.62827</c:v>
                </c:pt>
                <c:pt idx="14">
                  <c:v>121.73271</c:v>
                </c:pt>
                <c:pt idx="15">
                  <c:v>120.85153</c:v>
                </c:pt>
                <c:pt idx="16">
                  <c:v>119.9846</c:v>
                </c:pt>
                <c:pt idx="17">
                  <c:v>119.13160000000001</c:v>
                </c:pt>
                <c:pt idx="18">
                  <c:v>118.29226</c:v>
                </c:pt>
                <c:pt idx="19">
                  <c:v>117.46635000000001</c:v>
                </c:pt>
                <c:pt idx="20">
                  <c:v>116.6536</c:v>
                </c:pt>
                <c:pt idx="21">
                  <c:v>115.85374</c:v>
                </c:pt>
                <c:pt idx="22">
                  <c:v>115.06659000000001</c:v>
                </c:pt>
                <c:pt idx="23">
                  <c:v>114.29185</c:v>
                </c:pt>
                <c:pt idx="24">
                  <c:v>113.52924</c:v>
                </c:pt>
                <c:pt idx="25">
                  <c:v>112.77858000000001</c:v>
                </c:pt>
                <c:pt idx="26">
                  <c:v>112.03962</c:v>
                </c:pt>
                <c:pt idx="27">
                  <c:v>111.31214</c:v>
                </c:pt>
                <c:pt idx="28">
                  <c:v>110.59578999999999</c:v>
                </c:pt>
                <c:pt idx="29">
                  <c:v>109.89042999999999</c:v>
                </c:pt>
                <c:pt idx="30">
                  <c:v>109.19588</c:v>
                </c:pt>
                <c:pt idx="31">
                  <c:v>108.51185</c:v>
                </c:pt>
                <c:pt idx="32">
                  <c:v>107.83808999999999</c:v>
                </c:pt>
                <c:pt idx="33">
                  <c:v>107.17447</c:v>
                </c:pt>
                <c:pt idx="34">
                  <c:v>106.52070999999999</c:v>
                </c:pt>
                <c:pt idx="35">
                  <c:v>105.87669</c:v>
                </c:pt>
                <c:pt idx="36">
                  <c:v>105.24207</c:v>
                </c:pt>
                <c:pt idx="37">
                  <c:v>104.61682999999999</c:v>
                </c:pt>
                <c:pt idx="38">
                  <c:v>104.00057</c:v>
                </c:pt>
                <c:pt idx="39">
                  <c:v>103.39327</c:v>
                </c:pt>
                <c:pt idx="40">
                  <c:v>102.79465</c:v>
                </c:pt>
                <c:pt idx="41">
                  <c:v>102.20458000000001</c:v>
                </c:pt>
                <c:pt idx="42">
                  <c:v>101.62285</c:v>
                </c:pt>
                <c:pt idx="43">
                  <c:v>101.04929</c:v>
                </c:pt>
                <c:pt idx="44">
                  <c:v>100.4837</c:v>
                </c:pt>
                <c:pt idx="45">
                  <c:v>99.925970000000007</c:v>
                </c:pt>
                <c:pt idx="46">
                  <c:v>99.375910000000005</c:v>
                </c:pt>
                <c:pt idx="47">
                  <c:v>98.833370000000002</c:v>
                </c:pt>
                <c:pt idx="48">
                  <c:v>98.298230000000004</c:v>
                </c:pt>
                <c:pt idx="49">
                  <c:v>97.770210000000006</c:v>
                </c:pt>
                <c:pt idx="50">
                  <c:v>97.249309999999994</c:v>
                </c:pt>
                <c:pt idx="51">
                  <c:v>96.735290000000006</c:v>
                </c:pt>
                <c:pt idx="52">
                  <c:v>96.228049999999996</c:v>
                </c:pt>
                <c:pt idx="53">
                  <c:v>95.727459999999994</c:v>
                </c:pt>
                <c:pt idx="54">
                  <c:v>95.233310000000003</c:v>
                </c:pt>
                <c:pt idx="55">
                  <c:v>94.745639999999995</c:v>
                </c:pt>
                <c:pt idx="56">
                  <c:v>94.264110000000002</c:v>
                </c:pt>
                <c:pt idx="57">
                  <c:v>93.788709999999995</c:v>
                </c:pt>
                <c:pt idx="58">
                  <c:v>93.319320000000005</c:v>
                </c:pt>
                <c:pt idx="59">
                  <c:v>92.855829999999997</c:v>
                </c:pt>
                <c:pt idx="60">
                  <c:v>92.398089999999996</c:v>
                </c:pt>
                <c:pt idx="61">
                  <c:v>91.945930000000004</c:v>
                </c:pt>
                <c:pt idx="62">
                  <c:v>91.499390000000005</c:v>
                </c:pt>
                <c:pt idx="63">
                  <c:v>91.058239999999998</c:v>
                </c:pt>
                <c:pt idx="64">
                  <c:v>90.622339999999994</c:v>
                </c:pt>
                <c:pt idx="65">
                  <c:v>90.191739999999996</c:v>
                </c:pt>
                <c:pt idx="66">
                  <c:v>89.766189999999995</c:v>
                </c:pt>
                <c:pt idx="67">
                  <c:v>89.345699999999994</c:v>
                </c:pt>
                <c:pt idx="68">
                  <c:v>88.930149999999998</c:v>
                </c:pt>
                <c:pt idx="69">
                  <c:v>88.519379999999998</c:v>
                </c:pt>
                <c:pt idx="70">
                  <c:v>88.11336</c:v>
                </c:pt>
                <c:pt idx="71">
                  <c:v>87.711979999999997</c:v>
                </c:pt>
                <c:pt idx="72">
                  <c:v>87.315160000000006</c:v>
                </c:pt>
                <c:pt idx="73">
                  <c:v>86.922839999999994</c:v>
                </c:pt>
                <c:pt idx="74">
                  <c:v>86.53492</c:v>
                </c:pt>
                <c:pt idx="75">
                  <c:v>86.151250000000005</c:v>
                </c:pt>
                <c:pt idx="76">
                  <c:v>85.771850000000001</c:v>
                </c:pt>
                <c:pt idx="77">
                  <c:v>85.396609999999995</c:v>
                </c:pt>
                <c:pt idx="78">
                  <c:v>85.025350000000003</c:v>
                </c:pt>
                <c:pt idx="79">
                  <c:v>84.658230000000003</c:v>
                </c:pt>
                <c:pt idx="80">
                  <c:v>84.294970000000006</c:v>
                </c:pt>
                <c:pt idx="81">
                  <c:v>83.935569999999998</c:v>
                </c:pt>
                <c:pt idx="82">
                  <c:v>83.579970000000003</c:v>
                </c:pt>
                <c:pt idx="83">
                  <c:v>83.228099999999998</c:v>
                </c:pt>
                <c:pt idx="84">
                  <c:v>82.879900000000006</c:v>
                </c:pt>
                <c:pt idx="85">
                  <c:v>82.535259999999994</c:v>
                </c:pt>
                <c:pt idx="86">
                  <c:v>82.194209999999998</c:v>
                </c:pt>
                <c:pt idx="87">
                  <c:v>81.856579999999994</c:v>
                </c:pt>
                <c:pt idx="88">
                  <c:v>81.522379999999998</c:v>
                </c:pt>
                <c:pt idx="89">
                  <c:v>81.191500000000005</c:v>
                </c:pt>
                <c:pt idx="90">
                  <c:v>80.863950000000003</c:v>
                </c:pt>
                <c:pt idx="91">
                  <c:v>80.539609999999996</c:v>
                </c:pt>
                <c:pt idx="92">
                  <c:v>80.218500000000006</c:v>
                </c:pt>
                <c:pt idx="93">
                  <c:v>79.900469999999999</c:v>
                </c:pt>
                <c:pt idx="94">
                  <c:v>79.585530000000006</c:v>
                </c:pt>
                <c:pt idx="95">
                  <c:v>79.273610000000005</c:v>
                </c:pt>
                <c:pt idx="96">
                  <c:v>78.964699999999993</c:v>
                </c:pt>
                <c:pt idx="97">
                  <c:v>78.658680000000004</c:v>
                </c:pt>
                <c:pt idx="98">
                  <c:v>78.355540000000005</c:v>
                </c:pt>
                <c:pt idx="99">
                  <c:v>78.055179999999993</c:v>
                </c:pt>
                <c:pt idx="100">
                  <c:v>77.757660000000001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3D-4942-BCF8-F2AEEBAFAB04}"/>
            </c:ext>
          </c:extLst>
        </c:ser>
        <c:ser>
          <c:idx val="1"/>
          <c:order val="3"/>
          <c:tx>
            <c:v>Wilson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'Hexane-Octane'!$C$6:$C$106</c:f>
              <c:numCache>
                <c:formatCode>0.0000</c:formatCode>
                <c:ptCount val="101"/>
                <c:pt idx="0">
                  <c:v>0</c:v>
                </c:pt>
                <c:pt idx="1">
                  <c:v>3.678E-2</c:v>
                </c:pt>
                <c:pt idx="2">
                  <c:v>7.2099999999999997E-2</c:v>
                </c:pt>
                <c:pt idx="3">
                  <c:v>0.10602</c:v>
                </c:pt>
                <c:pt idx="4">
                  <c:v>0.13858999999999999</c:v>
                </c:pt>
                <c:pt idx="5">
                  <c:v>0.16986000000000001</c:v>
                </c:pt>
                <c:pt idx="6">
                  <c:v>0.19991</c:v>
                </c:pt>
                <c:pt idx="7">
                  <c:v>0.22875999999999999</c:v>
                </c:pt>
                <c:pt idx="8">
                  <c:v>0.25647999999999999</c:v>
                </c:pt>
                <c:pt idx="9">
                  <c:v>0.28311999999999998</c:v>
                </c:pt>
                <c:pt idx="10">
                  <c:v>0.30870999999999998</c:v>
                </c:pt>
                <c:pt idx="11">
                  <c:v>0.33331</c:v>
                </c:pt>
                <c:pt idx="12">
                  <c:v>0.35696</c:v>
                </c:pt>
                <c:pt idx="13">
                  <c:v>0.37969999999999998</c:v>
                </c:pt>
                <c:pt idx="14">
                  <c:v>0.40155999999999997</c:v>
                </c:pt>
                <c:pt idx="15">
                  <c:v>0.42259000000000002</c:v>
                </c:pt>
                <c:pt idx="16">
                  <c:v>0.44281999999999999</c:v>
                </c:pt>
                <c:pt idx="17">
                  <c:v>0.46228999999999998</c:v>
                </c:pt>
                <c:pt idx="18">
                  <c:v>0.48102</c:v>
                </c:pt>
                <c:pt idx="19">
                  <c:v>0.49906</c:v>
                </c:pt>
                <c:pt idx="20">
                  <c:v>0.51642999999999994</c:v>
                </c:pt>
                <c:pt idx="21">
                  <c:v>0.53315000000000001</c:v>
                </c:pt>
                <c:pt idx="22">
                  <c:v>0.54927000000000004</c:v>
                </c:pt>
                <c:pt idx="23">
                  <c:v>0.56479000000000001</c:v>
                </c:pt>
                <c:pt idx="24">
                  <c:v>0.57976000000000005</c:v>
                </c:pt>
                <c:pt idx="25">
                  <c:v>0.59418000000000004</c:v>
                </c:pt>
                <c:pt idx="26">
                  <c:v>0.60809000000000002</c:v>
                </c:pt>
                <c:pt idx="27">
                  <c:v>0.62151000000000001</c:v>
                </c:pt>
                <c:pt idx="28">
                  <c:v>0.63444999999999996</c:v>
                </c:pt>
                <c:pt idx="29">
                  <c:v>0.64693999999999996</c:v>
                </c:pt>
                <c:pt idx="30">
                  <c:v>0.65900000000000003</c:v>
                </c:pt>
                <c:pt idx="31">
                  <c:v>0.67064000000000001</c:v>
                </c:pt>
                <c:pt idx="32">
                  <c:v>0.68189</c:v>
                </c:pt>
                <c:pt idx="33">
                  <c:v>0.69274999999999998</c:v>
                </c:pt>
                <c:pt idx="34">
                  <c:v>0.70323999999999998</c:v>
                </c:pt>
                <c:pt idx="35">
                  <c:v>0.71338000000000001</c:v>
                </c:pt>
                <c:pt idx="36">
                  <c:v>0.72319</c:v>
                </c:pt>
                <c:pt idx="37">
                  <c:v>0.73267000000000004</c:v>
                </c:pt>
                <c:pt idx="38">
                  <c:v>0.74184000000000005</c:v>
                </c:pt>
                <c:pt idx="39">
                  <c:v>0.75070999999999999</c:v>
                </c:pt>
                <c:pt idx="40">
                  <c:v>0.75929999999999997</c:v>
                </c:pt>
                <c:pt idx="41">
                  <c:v>0.76761000000000001</c:v>
                </c:pt>
                <c:pt idx="42">
                  <c:v>0.77564999999999995</c:v>
                </c:pt>
                <c:pt idx="43">
                  <c:v>0.78344000000000003</c:v>
                </c:pt>
                <c:pt idx="44">
                  <c:v>0.79098999999999997</c:v>
                </c:pt>
                <c:pt idx="45">
                  <c:v>0.79830000000000001</c:v>
                </c:pt>
                <c:pt idx="46">
                  <c:v>0.80539000000000005</c:v>
                </c:pt>
                <c:pt idx="47">
                  <c:v>0.81225999999999998</c:v>
                </c:pt>
                <c:pt idx="48">
                  <c:v>0.81891999999999998</c:v>
                </c:pt>
                <c:pt idx="49">
                  <c:v>0.82538</c:v>
                </c:pt>
                <c:pt idx="50">
                  <c:v>0.83164000000000005</c:v>
                </c:pt>
                <c:pt idx="51">
                  <c:v>0.83772000000000002</c:v>
                </c:pt>
                <c:pt idx="52">
                  <c:v>0.84362000000000004</c:v>
                </c:pt>
                <c:pt idx="53">
                  <c:v>0.84935000000000005</c:v>
                </c:pt>
                <c:pt idx="54">
                  <c:v>0.85490999999999995</c:v>
                </c:pt>
                <c:pt idx="55">
                  <c:v>0.86031000000000002</c:v>
                </c:pt>
                <c:pt idx="56">
                  <c:v>0.86555000000000004</c:v>
                </c:pt>
                <c:pt idx="57">
                  <c:v>0.87063999999999997</c:v>
                </c:pt>
                <c:pt idx="58">
                  <c:v>0.87558999999999998</c:v>
                </c:pt>
                <c:pt idx="59">
                  <c:v>0.88041000000000003</c:v>
                </c:pt>
                <c:pt idx="60">
                  <c:v>0.88507999999999998</c:v>
                </c:pt>
                <c:pt idx="61">
                  <c:v>0.88963000000000003</c:v>
                </c:pt>
                <c:pt idx="62">
                  <c:v>0.89405000000000001</c:v>
                </c:pt>
                <c:pt idx="63">
                  <c:v>0.89834999999999998</c:v>
                </c:pt>
                <c:pt idx="64">
                  <c:v>0.90254000000000001</c:v>
                </c:pt>
                <c:pt idx="65">
                  <c:v>0.90661000000000003</c:v>
                </c:pt>
                <c:pt idx="66">
                  <c:v>0.91057999999999995</c:v>
                </c:pt>
                <c:pt idx="67">
                  <c:v>0.91442999999999997</c:v>
                </c:pt>
                <c:pt idx="68">
                  <c:v>0.91818999999999995</c:v>
                </c:pt>
                <c:pt idx="69">
                  <c:v>0.92184999999999995</c:v>
                </c:pt>
                <c:pt idx="70">
                  <c:v>0.92540999999999995</c:v>
                </c:pt>
                <c:pt idx="71">
                  <c:v>0.92888000000000004</c:v>
                </c:pt>
                <c:pt idx="72">
                  <c:v>0.93227000000000004</c:v>
                </c:pt>
                <c:pt idx="73">
                  <c:v>0.93555999999999995</c:v>
                </c:pt>
                <c:pt idx="74">
                  <c:v>0.93876999999999999</c:v>
                </c:pt>
                <c:pt idx="75">
                  <c:v>0.94191000000000003</c:v>
                </c:pt>
                <c:pt idx="76">
                  <c:v>0.94496000000000002</c:v>
                </c:pt>
                <c:pt idx="77">
                  <c:v>0.94794</c:v>
                </c:pt>
                <c:pt idx="78">
                  <c:v>0.95084000000000002</c:v>
                </c:pt>
                <c:pt idx="79">
                  <c:v>0.95367000000000002</c:v>
                </c:pt>
                <c:pt idx="80">
                  <c:v>0.95643999999999996</c:v>
                </c:pt>
                <c:pt idx="81">
                  <c:v>0.95913999999999999</c:v>
                </c:pt>
                <c:pt idx="82">
                  <c:v>0.96177000000000001</c:v>
                </c:pt>
                <c:pt idx="83">
                  <c:v>0.96433999999999997</c:v>
                </c:pt>
                <c:pt idx="84">
                  <c:v>0.96684999999999999</c:v>
                </c:pt>
                <c:pt idx="85">
                  <c:v>0.96930000000000005</c:v>
                </c:pt>
                <c:pt idx="86">
                  <c:v>0.97169000000000005</c:v>
                </c:pt>
                <c:pt idx="87">
                  <c:v>0.97402999999999995</c:v>
                </c:pt>
                <c:pt idx="88">
                  <c:v>0.97631000000000001</c:v>
                </c:pt>
                <c:pt idx="89">
                  <c:v>0.97853999999999997</c:v>
                </c:pt>
                <c:pt idx="90">
                  <c:v>0.98072000000000004</c:v>
                </c:pt>
                <c:pt idx="91">
                  <c:v>0.98285</c:v>
                </c:pt>
                <c:pt idx="92">
                  <c:v>0.98492999999999997</c:v>
                </c:pt>
                <c:pt idx="93">
                  <c:v>0.98695999999999995</c:v>
                </c:pt>
                <c:pt idx="94">
                  <c:v>0.98895</c:v>
                </c:pt>
                <c:pt idx="95">
                  <c:v>0.9909</c:v>
                </c:pt>
                <c:pt idx="96">
                  <c:v>0.99280000000000002</c:v>
                </c:pt>
                <c:pt idx="97">
                  <c:v>0.99465999999999999</c:v>
                </c:pt>
                <c:pt idx="98">
                  <c:v>0.99648000000000003</c:v>
                </c:pt>
                <c:pt idx="99">
                  <c:v>0.99826000000000004</c:v>
                </c:pt>
                <c:pt idx="100">
                  <c:v>1</c:v>
                </c:pt>
              </c:numCache>
            </c:numRef>
          </c:xVal>
          <c:yVal>
            <c:numRef>
              <c:f>'Hexane-Octane'!$A$6:$A$106</c:f>
              <c:numCache>
                <c:formatCode>0.0</c:formatCode>
                <c:ptCount val="101"/>
                <c:pt idx="0">
                  <c:v>135.69533999999999</c:v>
                </c:pt>
                <c:pt idx="1">
                  <c:v>134.59055000000001</c:v>
                </c:pt>
                <c:pt idx="2">
                  <c:v>133.50307000000001</c:v>
                </c:pt>
                <c:pt idx="3">
                  <c:v>132.43270999999999</c:v>
                </c:pt>
                <c:pt idx="4">
                  <c:v>131.37932000000001</c:v>
                </c:pt>
                <c:pt idx="5">
                  <c:v>130.34273999999999</c:v>
                </c:pt>
                <c:pt idx="6">
                  <c:v>129.32276999999999</c:v>
                </c:pt>
                <c:pt idx="7">
                  <c:v>128.31912</c:v>
                </c:pt>
                <c:pt idx="8">
                  <c:v>127.33167</c:v>
                </c:pt>
                <c:pt idx="9">
                  <c:v>126.36009</c:v>
                </c:pt>
                <c:pt idx="10">
                  <c:v>125.40424</c:v>
                </c:pt>
                <c:pt idx="11">
                  <c:v>124.46380000000001</c:v>
                </c:pt>
                <c:pt idx="12">
                  <c:v>123.53857000000001</c:v>
                </c:pt>
                <c:pt idx="13">
                  <c:v>122.62827</c:v>
                </c:pt>
                <c:pt idx="14">
                  <c:v>121.73271</c:v>
                </c:pt>
                <c:pt idx="15">
                  <c:v>120.85153</c:v>
                </c:pt>
                <c:pt idx="16">
                  <c:v>119.9846</c:v>
                </c:pt>
                <c:pt idx="17">
                  <c:v>119.13160000000001</c:v>
                </c:pt>
                <c:pt idx="18">
                  <c:v>118.29226</c:v>
                </c:pt>
                <c:pt idx="19">
                  <c:v>117.46635000000001</c:v>
                </c:pt>
                <c:pt idx="20">
                  <c:v>116.6536</c:v>
                </c:pt>
                <c:pt idx="21">
                  <c:v>115.85374</c:v>
                </c:pt>
                <c:pt idx="22">
                  <c:v>115.06659000000001</c:v>
                </c:pt>
                <c:pt idx="23">
                  <c:v>114.29185</c:v>
                </c:pt>
                <c:pt idx="24">
                  <c:v>113.52924</c:v>
                </c:pt>
                <c:pt idx="25">
                  <c:v>112.77858000000001</c:v>
                </c:pt>
                <c:pt idx="26">
                  <c:v>112.03962</c:v>
                </c:pt>
                <c:pt idx="27">
                  <c:v>111.31214</c:v>
                </c:pt>
                <c:pt idx="28">
                  <c:v>110.59578999999999</c:v>
                </c:pt>
                <c:pt idx="29">
                  <c:v>109.89042999999999</c:v>
                </c:pt>
                <c:pt idx="30">
                  <c:v>109.19588</c:v>
                </c:pt>
                <c:pt idx="31">
                  <c:v>108.51185</c:v>
                </c:pt>
                <c:pt idx="32">
                  <c:v>107.83808999999999</c:v>
                </c:pt>
                <c:pt idx="33">
                  <c:v>107.17447</c:v>
                </c:pt>
                <c:pt idx="34">
                  <c:v>106.52070999999999</c:v>
                </c:pt>
                <c:pt idx="35">
                  <c:v>105.87669</c:v>
                </c:pt>
                <c:pt idx="36">
                  <c:v>105.24207</c:v>
                </c:pt>
                <c:pt idx="37">
                  <c:v>104.61682999999999</c:v>
                </c:pt>
                <c:pt idx="38">
                  <c:v>104.00057</c:v>
                </c:pt>
                <c:pt idx="39">
                  <c:v>103.39327</c:v>
                </c:pt>
                <c:pt idx="40">
                  <c:v>102.79465</c:v>
                </c:pt>
                <c:pt idx="41">
                  <c:v>102.20458000000001</c:v>
                </c:pt>
                <c:pt idx="42">
                  <c:v>101.62285</c:v>
                </c:pt>
                <c:pt idx="43">
                  <c:v>101.04929</c:v>
                </c:pt>
                <c:pt idx="44">
                  <c:v>100.4837</c:v>
                </c:pt>
                <c:pt idx="45">
                  <c:v>99.925970000000007</c:v>
                </c:pt>
                <c:pt idx="46">
                  <c:v>99.375910000000005</c:v>
                </c:pt>
                <c:pt idx="47">
                  <c:v>98.833370000000002</c:v>
                </c:pt>
                <c:pt idx="48">
                  <c:v>98.298230000000004</c:v>
                </c:pt>
                <c:pt idx="49">
                  <c:v>97.770210000000006</c:v>
                </c:pt>
                <c:pt idx="50">
                  <c:v>97.249309999999994</c:v>
                </c:pt>
                <c:pt idx="51">
                  <c:v>96.735290000000006</c:v>
                </c:pt>
                <c:pt idx="52">
                  <c:v>96.228049999999996</c:v>
                </c:pt>
                <c:pt idx="53">
                  <c:v>95.727459999999994</c:v>
                </c:pt>
                <c:pt idx="54">
                  <c:v>95.233310000000003</c:v>
                </c:pt>
                <c:pt idx="55">
                  <c:v>94.745639999999995</c:v>
                </c:pt>
                <c:pt idx="56">
                  <c:v>94.264110000000002</c:v>
                </c:pt>
                <c:pt idx="57">
                  <c:v>93.788709999999995</c:v>
                </c:pt>
                <c:pt idx="58">
                  <c:v>93.319320000000005</c:v>
                </c:pt>
                <c:pt idx="59">
                  <c:v>92.855829999999997</c:v>
                </c:pt>
                <c:pt idx="60">
                  <c:v>92.398089999999996</c:v>
                </c:pt>
                <c:pt idx="61">
                  <c:v>91.945930000000004</c:v>
                </c:pt>
                <c:pt idx="62">
                  <c:v>91.499390000000005</c:v>
                </c:pt>
                <c:pt idx="63">
                  <c:v>91.058239999999998</c:v>
                </c:pt>
                <c:pt idx="64">
                  <c:v>90.622339999999994</c:v>
                </c:pt>
                <c:pt idx="65">
                  <c:v>90.191739999999996</c:v>
                </c:pt>
                <c:pt idx="66">
                  <c:v>89.766189999999995</c:v>
                </c:pt>
                <c:pt idx="67">
                  <c:v>89.345699999999994</c:v>
                </c:pt>
                <c:pt idx="68">
                  <c:v>88.930149999999998</c:v>
                </c:pt>
                <c:pt idx="69">
                  <c:v>88.519379999999998</c:v>
                </c:pt>
                <c:pt idx="70">
                  <c:v>88.11336</c:v>
                </c:pt>
                <c:pt idx="71">
                  <c:v>87.711979999999997</c:v>
                </c:pt>
                <c:pt idx="72">
                  <c:v>87.315160000000006</c:v>
                </c:pt>
                <c:pt idx="73">
                  <c:v>86.922839999999994</c:v>
                </c:pt>
                <c:pt idx="74">
                  <c:v>86.53492</c:v>
                </c:pt>
                <c:pt idx="75">
                  <c:v>86.151250000000005</c:v>
                </c:pt>
                <c:pt idx="76">
                  <c:v>85.771850000000001</c:v>
                </c:pt>
                <c:pt idx="77">
                  <c:v>85.396609999999995</c:v>
                </c:pt>
                <c:pt idx="78">
                  <c:v>85.025350000000003</c:v>
                </c:pt>
                <c:pt idx="79">
                  <c:v>84.658230000000003</c:v>
                </c:pt>
                <c:pt idx="80">
                  <c:v>84.294970000000006</c:v>
                </c:pt>
                <c:pt idx="81">
                  <c:v>83.935569999999998</c:v>
                </c:pt>
                <c:pt idx="82">
                  <c:v>83.579970000000003</c:v>
                </c:pt>
                <c:pt idx="83">
                  <c:v>83.228099999999998</c:v>
                </c:pt>
                <c:pt idx="84">
                  <c:v>82.879900000000006</c:v>
                </c:pt>
                <c:pt idx="85">
                  <c:v>82.535259999999994</c:v>
                </c:pt>
                <c:pt idx="86">
                  <c:v>82.194209999999998</c:v>
                </c:pt>
                <c:pt idx="87">
                  <c:v>81.856579999999994</c:v>
                </c:pt>
                <c:pt idx="88">
                  <c:v>81.522379999999998</c:v>
                </c:pt>
                <c:pt idx="89">
                  <c:v>81.191500000000005</c:v>
                </c:pt>
                <c:pt idx="90">
                  <c:v>80.863950000000003</c:v>
                </c:pt>
                <c:pt idx="91">
                  <c:v>80.539609999999996</c:v>
                </c:pt>
                <c:pt idx="92">
                  <c:v>80.218500000000006</c:v>
                </c:pt>
                <c:pt idx="93">
                  <c:v>79.900469999999999</c:v>
                </c:pt>
                <c:pt idx="94">
                  <c:v>79.585530000000006</c:v>
                </c:pt>
                <c:pt idx="95">
                  <c:v>79.273610000000005</c:v>
                </c:pt>
                <c:pt idx="96">
                  <c:v>78.964699999999993</c:v>
                </c:pt>
                <c:pt idx="97">
                  <c:v>78.658680000000004</c:v>
                </c:pt>
                <c:pt idx="98">
                  <c:v>78.355540000000005</c:v>
                </c:pt>
                <c:pt idx="99">
                  <c:v>78.055179999999993</c:v>
                </c:pt>
                <c:pt idx="100">
                  <c:v>77.757660000000001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3D-4942-BCF8-F2AEEBAFA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301264"/>
        <c:axId val="293301824"/>
      </c:scatterChart>
      <c:valAx>
        <c:axId val="293301264"/>
        <c:scaling>
          <c:orientation val="minMax"/>
          <c:max val="1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x (mol frac)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824"/>
        <c:crosses val="autoZero"/>
        <c:crossBetween val="midCat"/>
        <c:majorUnit val="0.1"/>
      </c:valAx>
      <c:valAx>
        <c:axId val="293301824"/>
        <c:scaling>
          <c:orientation val="minMax"/>
          <c:max val="140"/>
          <c:min val="7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T (</a:t>
                </a:r>
                <a:r>
                  <a:rPr lang="en-US" sz="1800" baseline="30000">
                    <a:solidFill>
                      <a:sysClr val="windowText" lastClr="000000"/>
                    </a:solidFill>
                  </a:rPr>
                  <a:t>o</a:t>
                </a:r>
                <a:r>
                  <a:rPr lang="en-US" sz="1800">
                    <a:solidFill>
                      <a:sysClr val="windowText" lastClr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01264"/>
        <c:crosses val="autoZero"/>
        <c:crossBetween val="midCat"/>
        <c:majorUnit val="10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8547218444598779"/>
          <c:y val="0.14602466155644228"/>
          <c:w val="0.10938216480587386"/>
          <c:h val="0.20479187528413481"/>
        </c:manualLayout>
      </c:layout>
      <c:overlay val="0"/>
      <c:spPr>
        <a:solidFill>
          <a:schemeClr val="bg1">
            <a:lumMod val="95000"/>
          </a:schemeClr>
        </a:solidFill>
        <a:ln w="1905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orientation="landscape" horizontalDpi="360" verticalDpi="36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2CFF4A-32C4-443F-8E69-EE0E641BE0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abSelected="1" workbookViewId="0">
      <selection activeCell="N22" sqref="N22"/>
    </sheetView>
  </sheetViews>
  <sheetFormatPr defaultRowHeight="15" x14ac:dyDescent="0.25"/>
  <cols>
    <col min="1" max="1" width="12" customWidth="1"/>
    <col min="2" max="2" width="6.85546875" style="5" customWidth="1"/>
    <col min="3" max="3" width="5.140625" style="5" customWidth="1"/>
    <col min="4" max="4" width="6.5703125" style="14" customWidth="1"/>
    <col min="5" max="7" width="2.5703125" style="5" customWidth="1"/>
    <col min="8" max="8" width="5.140625" style="5" customWidth="1"/>
    <col min="9" max="9" width="6.5703125" style="14" customWidth="1"/>
    <col min="10" max="10" width="5.140625" style="17" customWidth="1"/>
    <col min="11" max="11" width="6.5703125" style="14" customWidth="1"/>
    <col min="12" max="12" width="5.85546875" style="5" customWidth="1"/>
    <col min="13" max="15" width="8.5703125" style="5" customWidth="1"/>
    <col min="16" max="16" width="8.5703125" customWidth="1"/>
  </cols>
  <sheetData>
    <row r="1" spans="1:22" ht="16.5" thickTop="1" thickBot="1" x14ac:dyDescent="0.3">
      <c r="A1" t="s">
        <v>5</v>
      </c>
      <c r="E1" s="21"/>
      <c r="F1" s="22"/>
      <c r="R1" s="15"/>
      <c r="S1" s="6" t="s">
        <v>6</v>
      </c>
      <c r="T1" s="6" t="s">
        <v>7</v>
      </c>
      <c r="U1" s="16" t="s">
        <v>8</v>
      </c>
    </row>
    <row r="2" spans="1:22" ht="19.5" thickTop="1" thickBot="1" x14ac:dyDescent="0.4">
      <c r="E2" s="21"/>
      <c r="F2" s="22"/>
      <c r="G2" s="24"/>
      <c r="H2" s="70" t="s">
        <v>21</v>
      </c>
      <c r="I2" s="71">
        <f>+B3</f>
        <v>40</v>
      </c>
      <c r="L2" s="44" t="s">
        <v>14</v>
      </c>
      <c r="M2" s="45" t="s">
        <v>20</v>
      </c>
      <c r="N2" s="45" t="s">
        <v>38</v>
      </c>
      <c r="O2" s="45" t="s">
        <v>39</v>
      </c>
      <c r="P2" s="46" t="s">
        <v>40</v>
      </c>
      <c r="R2" s="11" t="s">
        <v>16</v>
      </c>
      <c r="S2" s="7">
        <v>6.8855500000000003</v>
      </c>
      <c r="T2" s="7">
        <v>1175.817</v>
      </c>
      <c r="U2" s="8">
        <v>224.86699999999999</v>
      </c>
    </row>
    <row r="3" spans="1:22" ht="19.5" thickTop="1" thickBot="1" x14ac:dyDescent="0.4">
      <c r="A3" s="53" t="s">
        <v>21</v>
      </c>
      <c r="B3" s="54">
        <v>40</v>
      </c>
      <c r="G3" s="24"/>
      <c r="H3" s="64" t="s">
        <v>22</v>
      </c>
      <c r="I3" s="65">
        <v>0.85032797357236178</v>
      </c>
      <c r="L3" s="47"/>
      <c r="M3" s="38"/>
      <c r="N3" s="38"/>
      <c r="O3" s="38"/>
      <c r="P3" s="48"/>
      <c r="R3" s="43" t="s">
        <v>17</v>
      </c>
      <c r="S3" s="9">
        <v>6.9187399999999997</v>
      </c>
      <c r="T3" s="9">
        <v>1351.7560000000001</v>
      </c>
      <c r="U3" s="37">
        <v>209.1</v>
      </c>
      <c r="V3" s="5"/>
    </row>
    <row r="4" spans="1:22" ht="16.5" thickTop="1" thickBot="1" x14ac:dyDescent="0.3">
      <c r="A4" s="55" t="s">
        <v>15</v>
      </c>
      <c r="B4" s="56">
        <v>2</v>
      </c>
      <c r="C4" s="18"/>
      <c r="D4" s="30"/>
      <c r="E4" s="84"/>
      <c r="F4" s="85"/>
      <c r="G4" s="86"/>
      <c r="J4" s="21"/>
      <c r="K4" s="30"/>
      <c r="L4" s="47"/>
      <c r="M4" s="38"/>
      <c r="N4" s="38"/>
      <c r="O4" s="38"/>
      <c r="P4" s="48"/>
      <c r="Q4" s="2"/>
      <c r="R4" s="2"/>
      <c r="S4" s="1"/>
      <c r="T4" s="2"/>
      <c r="U4" s="2"/>
      <c r="V4" s="4"/>
    </row>
    <row r="5" spans="1:22" ht="19.5" thickTop="1" thickBot="1" x14ac:dyDescent="0.4">
      <c r="A5" s="57" t="s">
        <v>44</v>
      </c>
      <c r="B5" s="58">
        <v>1000</v>
      </c>
      <c r="C5" s="19"/>
      <c r="D5" s="22"/>
      <c r="E5" s="87"/>
      <c r="F5" s="88">
        <v>1</v>
      </c>
      <c r="G5" s="89"/>
      <c r="H5" s="73" t="s">
        <v>23</v>
      </c>
      <c r="I5" s="76">
        <v>95.914948841629268</v>
      </c>
      <c r="J5" s="70" t="s">
        <v>41</v>
      </c>
      <c r="K5" s="77">
        <f>10^($S$2-$T$2/($U$2+I5))/$B$5</f>
        <v>1.6598879962915178</v>
      </c>
      <c r="L5" s="39">
        <v>1</v>
      </c>
      <c r="M5" s="40">
        <f>+I7-I2-D7</f>
        <v>0</v>
      </c>
      <c r="N5" s="41">
        <f>+I7*I8-I2*I3-D7*D8</f>
        <v>-1.6200888950379522E-6</v>
      </c>
      <c r="O5" s="41">
        <f>+I3-K5*D8</f>
        <v>-8.2009097401858355E-8</v>
      </c>
      <c r="P5" s="49">
        <f>+(1-I3)-K6*(1-D8)</f>
        <v>2.9548324592676423E-8</v>
      </c>
      <c r="Q5" s="2"/>
      <c r="T5" s="2"/>
      <c r="U5" s="2"/>
      <c r="V5" s="4"/>
    </row>
    <row r="6" spans="1:22" ht="19.5" thickTop="1" thickBot="1" x14ac:dyDescent="0.4">
      <c r="B6" s="19"/>
      <c r="C6" s="19"/>
      <c r="D6" s="22"/>
      <c r="E6" s="90"/>
      <c r="F6" s="91"/>
      <c r="G6" s="92"/>
      <c r="I6" s="32"/>
      <c r="J6" s="78" t="s">
        <v>42</v>
      </c>
      <c r="K6" s="79">
        <f>10^($S$3-$T$3/($U$3+I5))/$B$5</f>
        <v>0.3068812307870008</v>
      </c>
      <c r="L6" s="41"/>
      <c r="M6" s="41"/>
      <c r="N6" s="41"/>
      <c r="O6" s="38"/>
      <c r="P6" s="48"/>
      <c r="R6" s="94" t="s">
        <v>45</v>
      </c>
      <c r="S6" s="95"/>
    </row>
    <row r="7" spans="1:22" ht="19.5" thickTop="1" thickBot="1" x14ac:dyDescent="0.4">
      <c r="A7" s="20"/>
      <c r="B7" s="19"/>
      <c r="C7" s="62" t="s">
        <v>30</v>
      </c>
      <c r="D7" s="63">
        <f>+B3*B4</f>
        <v>80</v>
      </c>
      <c r="E7" s="18"/>
      <c r="F7" s="25"/>
      <c r="G7" s="18"/>
      <c r="H7" s="72" t="s">
        <v>24</v>
      </c>
      <c r="I7" s="67">
        <v>120</v>
      </c>
      <c r="J7" s="21"/>
      <c r="K7" s="33"/>
      <c r="L7" s="47"/>
      <c r="M7" s="38"/>
      <c r="N7" s="38"/>
      <c r="O7" s="38"/>
      <c r="P7" s="48"/>
      <c r="R7" s="12" t="s">
        <v>0</v>
      </c>
      <c r="S7" s="42" t="s">
        <v>1</v>
      </c>
    </row>
    <row r="8" spans="1:22" ht="19.5" thickTop="1" thickBot="1" x14ac:dyDescent="0.4">
      <c r="A8" s="59" t="s">
        <v>49</v>
      </c>
      <c r="C8" s="64" t="s">
        <v>31</v>
      </c>
      <c r="D8" s="65">
        <v>0.512280381255387</v>
      </c>
      <c r="F8" s="26"/>
      <c r="H8" s="68" t="s">
        <v>25</v>
      </c>
      <c r="I8" s="69">
        <v>0.62496289852697118</v>
      </c>
      <c r="K8" s="31"/>
      <c r="L8" s="47"/>
      <c r="M8" s="38"/>
      <c r="N8" s="38"/>
      <c r="O8" s="38"/>
      <c r="P8" s="48"/>
      <c r="R8" s="34">
        <f>+D8</f>
        <v>0.512280381255387</v>
      </c>
      <c r="S8" s="35">
        <f>+I3</f>
        <v>0.85032797357236178</v>
      </c>
    </row>
    <row r="9" spans="1:22" ht="16.5" thickTop="1" thickBot="1" x14ac:dyDescent="0.3">
      <c r="A9" s="60" t="s">
        <v>50</v>
      </c>
      <c r="E9" s="84"/>
      <c r="F9" s="85"/>
      <c r="G9" s="86"/>
      <c r="H9" s="18"/>
      <c r="K9" s="31"/>
      <c r="L9" s="47"/>
      <c r="M9" s="38"/>
      <c r="N9" s="38"/>
      <c r="O9" s="38"/>
      <c r="P9" s="48"/>
      <c r="R9" s="34">
        <f>+D8</f>
        <v>0.512280381255387</v>
      </c>
      <c r="S9" s="35">
        <f>+I8</f>
        <v>0.62496289852697118</v>
      </c>
    </row>
    <row r="10" spans="1:22" ht="16.5" thickTop="1" thickBot="1" x14ac:dyDescent="0.3">
      <c r="A10" s="61" t="s">
        <v>51</v>
      </c>
      <c r="C10" s="53" t="s">
        <v>32</v>
      </c>
      <c r="D10" s="74">
        <v>100</v>
      </c>
      <c r="E10" s="87"/>
      <c r="F10" s="93">
        <v>2</v>
      </c>
      <c r="G10" s="89"/>
      <c r="K10" s="31"/>
      <c r="L10" s="47">
        <v>2</v>
      </c>
      <c r="M10" s="41">
        <f>+D10+D7+I13-I7-D13</f>
        <v>0</v>
      </c>
      <c r="N10" s="41">
        <f>+D10*D11+D7*D8+I13*I14-I7*I8-D13*D14</f>
        <v>8.9748502318798273E-7</v>
      </c>
      <c r="O10" s="41">
        <f>+I8-K11*D14</f>
        <v>-1.5864753954986099E-11</v>
      </c>
      <c r="P10" s="50">
        <f>+(1-I8)-K12*(1-D14)</f>
        <v>8.6272655686059352E-12</v>
      </c>
      <c r="R10" s="34">
        <f>+D14</f>
        <v>0.25490230788754087</v>
      </c>
      <c r="S10" s="35">
        <f>+I8</f>
        <v>0.62496289852697118</v>
      </c>
    </row>
    <row r="11" spans="1:22" ht="19.5" thickTop="1" thickBot="1" x14ac:dyDescent="0.4">
      <c r="C11" s="57" t="s">
        <v>33</v>
      </c>
      <c r="D11" s="75">
        <v>0.4</v>
      </c>
      <c r="E11" s="87"/>
      <c r="F11" s="93"/>
      <c r="G11" s="89"/>
      <c r="H11" s="73" t="s">
        <v>26</v>
      </c>
      <c r="I11" s="76">
        <v>111.45840466449499</v>
      </c>
      <c r="J11" s="70" t="s">
        <v>41</v>
      </c>
      <c r="K11" s="77">
        <f>10^($S$2-$T$2/($U$2+I11))/$B$5</f>
        <v>2.4517741864407139</v>
      </c>
      <c r="L11" s="38"/>
      <c r="M11" s="38"/>
      <c r="N11" s="38"/>
      <c r="O11" s="38"/>
      <c r="P11" s="48"/>
      <c r="R11" s="34">
        <f>+D14</f>
        <v>0.25490230788754087</v>
      </c>
      <c r="S11" s="35">
        <f>+I14</f>
        <v>0.33246278033373305</v>
      </c>
    </row>
    <row r="12" spans="1:22" ht="19.5" thickTop="1" thickBot="1" x14ac:dyDescent="0.4">
      <c r="E12" s="90"/>
      <c r="F12" s="91"/>
      <c r="G12" s="92"/>
      <c r="J12" s="78" t="s">
        <v>42</v>
      </c>
      <c r="K12" s="79">
        <f>10^($S$3-$T$3/($U$3+I11))/$B$5</f>
        <v>0.50333950223509272</v>
      </c>
      <c r="L12" s="38"/>
      <c r="M12" s="38"/>
      <c r="N12" s="38"/>
      <c r="O12" s="38"/>
      <c r="P12" s="48"/>
      <c r="R12" s="36">
        <f>+D19</f>
        <v>9.9781353204622059E-2</v>
      </c>
      <c r="S12" s="37">
        <f>+I14</f>
        <v>0.33246278033373305</v>
      </c>
    </row>
    <row r="13" spans="1:22" ht="19.5" thickTop="1" thickBot="1" x14ac:dyDescent="0.4">
      <c r="C13" s="66" t="s">
        <v>34</v>
      </c>
      <c r="D13" s="67">
        <v>180.00000000000003</v>
      </c>
      <c r="E13" s="18"/>
      <c r="F13" s="25"/>
      <c r="G13" s="18"/>
      <c r="H13" s="70" t="s">
        <v>27</v>
      </c>
      <c r="I13" s="71">
        <f>+I7</f>
        <v>120</v>
      </c>
      <c r="K13" s="31"/>
      <c r="L13" s="47"/>
      <c r="M13" s="38"/>
      <c r="N13" s="38"/>
      <c r="O13" s="38"/>
      <c r="P13" s="48"/>
    </row>
    <row r="14" spans="1:22" ht="19.5" thickTop="1" thickBot="1" x14ac:dyDescent="0.4">
      <c r="C14" s="68" t="s">
        <v>35</v>
      </c>
      <c r="D14" s="69">
        <v>0.25490230788754087</v>
      </c>
      <c r="F14" s="26"/>
      <c r="H14" s="64" t="s">
        <v>28</v>
      </c>
      <c r="I14" s="65">
        <v>0.33246278033373305</v>
      </c>
      <c r="K14" s="31"/>
      <c r="L14" s="47"/>
      <c r="M14" s="38"/>
      <c r="N14" s="38"/>
      <c r="O14" s="38"/>
      <c r="P14" s="48"/>
      <c r="R14" s="94" t="s">
        <v>52</v>
      </c>
      <c r="S14" s="95"/>
    </row>
    <row r="15" spans="1:22" ht="16.5" thickTop="1" thickBot="1" x14ac:dyDescent="0.3">
      <c r="E15" s="84"/>
      <c r="F15" s="85"/>
      <c r="G15" s="86"/>
      <c r="H15" s="18"/>
      <c r="K15" s="31"/>
      <c r="L15" s="47"/>
      <c r="M15" s="38"/>
      <c r="N15" s="38"/>
      <c r="O15" s="38"/>
      <c r="P15" s="48"/>
      <c r="R15" s="11" t="s">
        <v>0</v>
      </c>
      <c r="S15" s="8" t="s">
        <v>1</v>
      </c>
    </row>
    <row r="16" spans="1:22" ht="19.5" thickTop="1" thickBot="1" x14ac:dyDescent="0.4">
      <c r="E16" s="87"/>
      <c r="F16" s="88">
        <v>3</v>
      </c>
      <c r="G16" s="89"/>
      <c r="H16" s="73" t="s">
        <v>29</v>
      </c>
      <c r="I16" s="76">
        <v>124.78129732616452</v>
      </c>
      <c r="J16" s="70" t="s">
        <v>41</v>
      </c>
      <c r="K16" s="77">
        <f>10^($S$2-$T$2/($U$2+I16))/$B$5</f>
        <v>3.3319129098907716</v>
      </c>
      <c r="L16" s="80">
        <v>3</v>
      </c>
      <c r="M16" s="51">
        <f>+D13-I13-D18</f>
        <v>0</v>
      </c>
      <c r="N16" s="51">
        <f>+D13*D14-I13*I14-D18*D19</f>
        <v>5.8743207453915147E-7</v>
      </c>
      <c r="O16" s="51">
        <f>+I14-K16*D19</f>
        <v>1.4248818791529061E-9</v>
      </c>
      <c r="P16" s="52">
        <f>+(1-I14)-K17*(1-D19)</f>
        <v>-9.5100272101689143E-10</v>
      </c>
      <c r="R16" s="11">
        <v>0</v>
      </c>
      <c r="S16" s="8">
        <v>0</v>
      </c>
    </row>
    <row r="17" spans="1:19" ht="19.5" thickTop="1" thickBot="1" x14ac:dyDescent="0.4">
      <c r="E17" s="90"/>
      <c r="F17" s="91"/>
      <c r="G17" s="92"/>
      <c r="J17" s="78" t="s">
        <v>42</v>
      </c>
      <c r="K17" s="79">
        <f>10^($S$3-$T$3/($U$3+I16))/$B$5</f>
        <v>0.741527875470683</v>
      </c>
      <c r="R17" s="43">
        <v>1</v>
      </c>
      <c r="S17" s="10">
        <v>1</v>
      </c>
    </row>
    <row r="18" spans="1:19" ht="18.75" thickTop="1" x14ac:dyDescent="0.35">
      <c r="C18" s="66" t="s">
        <v>36</v>
      </c>
      <c r="D18" s="67">
        <v>60.000000000000014</v>
      </c>
      <c r="E18" s="18"/>
      <c r="F18" s="27"/>
      <c r="G18" s="23"/>
    </row>
    <row r="19" spans="1:19" ht="18.75" thickBot="1" x14ac:dyDescent="0.4">
      <c r="C19" s="68" t="s">
        <v>37</v>
      </c>
      <c r="D19" s="69">
        <v>9.9781353204622059E-2</v>
      </c>
      <c r="F19" s="28"/>
      <c r="G19" s="29"/>
    </row>
    <row r="20" spans="1:19" ht="16.5" thickTop="1" thickBot="1" x14ac:dyDescent="0.3"/>
    <row r="21" spans="1:19" ht="19.5" thickTop="1" thickBot="1" x14ac:dyDescent="0.4">
      <c r="B21" s="81"/>
      <c r="C21" s="82" t="s">
        <v>43</v>
      </c>
      <c r="D21" s="83">
        <f>+(D10*D11-I2*I3)/D18</f>
        <v>9.9781350951758774E-2</v>
      </c>
    </row>
    <row r="22" spans="1:19" ht="15.75" thickTop="1" x14ac:dyDescent="0.25"/>
    <row r="23" spans="1:19" x14ac:dyDescent="0.25">
      <c r="A23" t="s">
        <v>46</v>
      </c>
    </row>
    <row r="24" spans="1:19" ht="18" x14ac:dyDescent="0.35">
      <c r="A24" t="s">
        <v>47</v>
      </c>
    </row>
    <row r="25" spans="1:19" ht="18" x14ac:dyDescent="0.35">
      <c r="A25" t="s">
        <v>48</v>
      </c>
    </row>
  </sheetData>
  <mergeCells count="3">
    <mergeCell ref="F10:F11"/>
    <mergeCell ref="R6:S6"/>
    <mergeCell ref="R14:S14"/>
  </mergeCells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L14" sqref="L14"/>
    </sheetView>
  </sheetViews>
  <sheetFormatPr defaultRowHeight="15" x14ac:dyDescent="0.25"/>
  <cols>
    <col min="2" max="3" width="9.5703125" bestFit="1" customWidth="1"/>
    <col min="14" max="14" width="9.140625" bestFit="1" customWidth="1"/>
  </cols>
  <sheetData>
    <row r="1" spans="1:11" x14ac:dyDescent="0.25">
      <c r="A1" t="s">
        <v>5</v>
      </c>
      <c r="F1" s="5" t="s">
        <v>6</v>
      </c>
      <c r="G1" s="5" t="s">
        <v>7</v>
      </c>
      <c r="H1" s="5" t="s">
        <v>8</v>
      </c>
      <c r="I1" s="5" t="s">
        <v>13</v>
      </c>
      <c r="K1" s="14" t="s">
        <v>18</v>
      </c>
    </row>
    <row r="2" spans="1:11" x14ac:dyDescent="0.25">
      <c r="A2" t="s">
        <v>2</v>
      </c>
      <c r="E2" t="s">
        <v>16</v>
      </c>
      <c r="F2" s="5">
        <v>6.8855500000000003</v>
      </c>
      <c r="G2" s="5">
        <v>1175.817</v>
      </c>
      <c r="H2" s="5">
        <v>224.86699999999999</v>
      </c>
      <c r="I2" s="5">
        <v>1000</v>
      </c>
      <c r="K2" s="14" t="s">
        <v>19</v>
      </c>
    </row>
    <row r="3" spans="1:11" x14ac:dyDescent="0.25">
      <c r="A3" t="s">
        <v>4</v>
      </c>
      <c r="E3" t="s">
        <v>17</v>
      </c>
      <c r="F3" s="5">
        <v>6.9187399999999997</v>
      </c>
      <c r="G3" s="5">
        <v>1351.7560000000001</v>
      </c>
      <c r="H3" s="13">
        <v>209.1</v>
      </c>
    </row>
    <row r="5" spans="1:11" ht="18.75" x14ac:dyDescent="0.35">
      <c r="A5" s="3" t="s">
        <v>3</v>
      </c>
      <c r="B5" s="3" t="s">
        <v>0</v>
      </c>
      <c r="C5" s="3" t="s">
        <v>1</v>
      </c>
      <c r="E5" s="5" t="s">
        <v>0</v>
      </c>
      <c r="F5" s="5" t="s">
        <v>1</v>
      </c>
      <c r="G5" s="5" t="s">
        <v>9</v>
      </c>
      <c r="H5" s="5" t="s">
        <v>11</v>
      </c>
      <c r="I5" s="5" t="s">
        <v>12</v>
      </c>
      <c r="J5" s="5" t="s">
        <v>10</v>
      </c>
    </row>
    <row r="6" spans="1:11" x14ac:dyDescent="0.25">
      <c r="A6" s="1">
        <v>135.69533999999999</v>
      </c>
      <c r="B6" s="2">
        <v>0</v>
      </c>
      <c r="C6" s="2">
        <v>0</v>
      </c>
      <c r="E6" s="2">
        <v>0</v>
      </c>
      <c r="F6" s="2">
        <f>+H6*E6</f>
        <v>0</v>
      </c>
      <c r="G6" s="1">
        <v>135.84658997534925</v>
      </c>
      <c r="H6" s="2">
        <f>10^($F$2-$G$2/($H$2+G6))/$I$2</f>
        <v>4.2252559275382398</v>
      </c>
      <c r="I6" s="2">
        <f>10^($F$3-$G$3/($H$3+G6))/$I$2</f>
        <v>0.99999999999999978</v>
      </c>
      <c r="J6" s="4">
        <f>1-H6*E6-I6*(1-E6)</f>
        <v>0</v>
      </c>
    </row>
    <row r="7" spans="1:11" x14ac:dyDescent="0.25">
      <c r="A7" s="1">
        <v>134.59055000000001</v>
      </c>
      <c r="B7" s="2">
        <v>0.01</v>
      </c>
      <c r="C7" s="2">
        <v>3.678E-2</v>
      </c>
      <c r="E7" s="2">
        <v>0.01</v>
      </c>
      <c r="F7" s="2">
        <f t="shared" ref="F7:F9" si="0">+H7*E7</f>
        <v>4.1190357964562489E-2</v>
      </c>
      <c r="G7" s="1">
        <v>134.62712400130553</v>
      </c>
      <c r="H7" s="2">
        <f t="shared" ref="H7:H9" si="1">10^($F$2-$G$2/($H$2+G7))/$I$2</f>
        <v>4.1190357964562487</v>
      </c>
      <c r="I7" s="2">
        <f t="shared" ref="I7:I9" si="2">10^($F$3-$G$3/($H$3+G7))/$I$2</f>
        <v>0.96849458791458254</v>
      </c>
      <c r="J7" s="4">
        <f t="shared" ref="J7:J9" si="3">1-H7*E7-I7*(1-E7)</f>
        <v>0</v>
      </c>
    </row>
    <row r="8" spans="1:11" x14ac:dyDescent="0.25">
      <c r="A8" s="1">
        <v>133.50307000000001</v>
      </c>
      <c r="B8" s="2">
        <v>0.02</v>
      </c>
      <c r="C8" s="2">
        <v>7.2099999999999997E-2</v>
      </c>
      <c r="E8" s="2">
        <v>0.02</v>
      </c>
      <c r="F8" s="2">
        <f t="shared" si="0"/>
        <v>8.0340714378074676E-2</v>
      </c>
      <c r="G8" s="1">
        <v>133.43417165562377</v>
      </c>
      <c r="H8" s="2">
        <f t="shared" si="1"/>
        <v>4.0170357189037338</v>
      </c>
      <c r="I8" s="2">
        <f t="shared" si="2"/>
        <v>0.9384278424713518</v>
      </c>
      <c r="J8" s="4">
        <f t="shared" si="3"/>
        <v>0</v>
      </c>
    </row>
    <row r="9" spans="1:11" x14ac:dyDescent="0.25">
      <c r="A9" s="1">
        <v>132.43270999999999</v>
      </c>
      <c r="B9" s="2">
        <v>0.03</v>
      </c>
      <c r="C9" s="2">
        <v>0.10602</v>
      </c>
      <c r="E9" s="2">
        <v>0.03</v>
      </c>
      <c r="F9" s="2">
        <f t="shared" si="0"/>
        <v>0.11757146293180651</v>
      </c>
      <c r="G9" s="1">
        <v>132.26699112241749</v>
      </c>
      <c r="H9" s="2">
        <f t="shared" si="1"/>
        <v>3.9190487643935503</v>
      </c>
      <c r="I9" s="2">
        <f t="shared" si="2"/>
        <v>0.90972014130741619</v>
      </c>
      <c r="J9" s="4">
        <f t="shared" si="3"/>
        <v>0</v>
      </c>
    </row>
    <row r="10" spans="1:11" x14ac:dyDescent="0.25">
      <c r="A10" s="1">
        <v>131.37932000000001</v>
      </c>
      <c r="B10" s="2">
        <v>0.04</v>
      </c>
      <c r="C10" s="2">
        <v>0.13858999999999999</v>
      </c>
      <c r="E10" s="2">
        <v>0.04</v>
      </c>
      <c r="F10" s="2">
        <f t="shared" ref="F10:F73" si="4">+H10*E10</f>
        <v>0.15299516165043142</v>
      </c>
      <c r="G10" s="1">
        <v>131.12485667682637</v>
      </c>
      <c r="H10" s="2">
        <f t="shared" ref="H10:H73" si="5">10^($F$2-$G$2/($H$2+G10))/$I$2</f>
        <v>3.8248790412607852</v>
      </c>
      <c r="I10" s="2">
        <f t="shared" ref="I10:I73" si="6">10^($F$3-$G$3/($H$3+G10))/$I$2</f>
        <v>0.88229670661413317</v>
      </c>
      <c r="J10" s="4">
        <f t="shared" ref="J10:J73" si="7">1-H10*E10-I10*(1-E10)</f>
        <v>0</v>
      </c>
    </row>
    <row r="11" spans="1:11" x14ac:dyDescent="0.25">
      <c r="A11" s="1">
        <v>130.34273999999999</v>
      </c>
      <c r="B11" s="2">
        <v>0.05</v>
      </c>
      <c r="C11" s="2">
        <v>0.16986000000000001</v>
      </c>
      <c r="E11" s="2">
        <v>0.05</v>
      </c>
      <c r="F11" s="2">
        <f t="shared" si="4"/>
        <v>0.18671705678086334</v>
      </c>
      <c r="G11" s="1">
        <v>130.00705924677632</v>
      </c>
      <c r="H11" s="2">
        <f t="shared" si="5"/>
        <v>3.7343411356172664</v>
      </c>
      <c r="I11" s="2">
        <f t="shared" si="6"/>
        <v>0.85608730865172278</v>
      </c>
      <c r="J11" s="4">
        <f t="shared" si="7"/>
        <v>0</v>
      </c>
    </row>
    <row r="12" spans="1:11" x14ac:dyDescent="0.25">
      <c r="A12" s="1">
        <v>129.32276999999999</v>
      </c>
      <c r="B12" s="2">
        <v>0.06</v>
      </c>
      <c r="C12" s="2">
        <v>0.19991</v>
      </c>
      <c r="E12" s="2">
        <v>0.06</v>
      </c>
      <c r="F12" s="2">
        <f t="shared" si="4"/>
        <v>0.21883557415704219</v>
      </c>
      <c r="G12" s="1">
        <v>128.91290683771319</v>
      </c>
      <c r="H12" s="2">
        <f t="shared" si="5"/>
        <v>3.6472595692840368</v>
      </c>
      <c r="I12" s="2">
        <f t="shared" si="6"/>
        <v>0.83102598493931801</v>
      </c>
      <c r="J12" s="4">
        <f t="shared" si="7"/>
        <v>-1.1102230246251565E-15</v>
      </c>
    </row>
    <row r="13" spans="1:11" x14ac:dyDescent="0.25">
      <c r="A13" s="1">
        <v>128.31912</v>
      </c>
      <c r="B13" s="2">
        <v>7.0000000000000007E-2</v>
      </c>
      <c r="C13" s="2">
        <v>0.22875999999999999</v>
      </c>
      <c r="E13" s="2">
        <v>7.0000000000000007E-2</v>
      </c>
      <c r="F13" s="2">
        <f t="shared" si="4"/>
        <v>0.24944277944125764</v>
      </c>
      <c r="G13" s="1">
        <v>127.84172483467063</v>
      </c>
      <c r="H13" s="2">
        <f t="shared" si="5"/>
        <v>3.5634682777322517</v>
      </c>
      <c r="I13" s="2">
        <f t="shared" si="6"/>
        <v>0.80705077479434584</v>
      </c>
      <c r="J13" s="4">
        <f t="shared" si="7"/>
        <v>0</v>
      </c>
    </row>
    <row r="14" spans="1:11" x14ac:dyDescent="0.25">
      <c r="A14" s="1">
        <v>127.33167</v>
      </c>
      <c r="B14" s="2">
        <v>0.08</v>
      </c>
      <c r="C14" s="2">
        <v>0.25647999999999999</v>
      </c>
      <c r="E14" s="2">
        <v>0.08</v>
      </c>
      <c r="F14" s="2">
        <f t="shared" si="4"/>
        <v>0.27862480869787426</v>
      </c>
      <c r="G14" s="1">
        <v>126.79285619516251</v>
      </c>
      <c r="H14" s="2">
        <f t="shared" si="5"/>
        <v>3.4828101087234282</v>
      </c>
      <c r="I14" s="2">
        <f t="shared" si="6"/>
        <v>0.78410346880665882</v>
      </c>
      <c r="J14" s="4">
        <f t="shared" si="7"/>
        <v>0</v>
      </c>
    </row>
    <row r="15" spans="1:11" x14ac:dyDescent="0.25">
      <c r="A15" s="1">
        <v>126.36009</v>
      </c>
      <c r="B15" s="2">
        <v>0.09</v>
      </c>
      <c r="C15" s="2">
        <v>0.28311999999999998</v>
      </c>
      <c r="E15" s="2">
        <v>0.09</v>
      </c>
      <c r="F15" s="2">
        <f t="shared" si="4"/>
        <v>0.3064622707843726</v>
      </c>
      <c r="G15" s="1">
        <v>125.76566154547599</v>
      </c>
      <c r="H15" s="2">
        <f t="shared" si="5"/>
        <v>3.4051363420485847</v>
      </c>
      <c r="I15" s="2">
        <f t="shared" si="6"/>
        <v>0.76212937276442638</v>
      </c>
      <c r="J15" s="4">
        <f t="shared" si="7"/>
        <v>0</v>
      </c>
    </row>
    <row r="16" spans="1:11" x14ac:dyDescent="0.25">
      <c r="A16" s="1">
        <v>125.40424</v>
      </c>
      <c r="B16" s="2">
        <v>0.1</v>
      </c>
      <c r="C16" s="2">
        <v>0.30870999999999998</v>
      </c>
      <c r="E16" s="2">
        <v>0.1</v>
      </c>
      <c r="F16" s="2">
        <f t="shared" si="4"/>
        <v>0.33303062305191178</v>
      </c>
      <c r="G16" s="1">
        <v>124.75951919202065</v>
      </c>
      <c r="H16" s="2">
        <f t="shared" si="5"/>
        <v>3.3303062305191178</v>
      </c>
      <c r="I16" s="2">
        <f t="shared" si="6"/>
        <v>0.74107708549787532</v>
      </c>
      <c r="J16" s="4">
        <f t="shared" si="7"/>
        <v>0</v>
      </c>
    </row>
    <row r="17" spans="1:10" x14ac:dyDescent="0.25">
      <c r="A17" s="1">
        <v>124.46380000000001</v>
      </c>
      <c r="B17" s="2">
        <v>0.11</v>
      </c>
      <c r="C17" s="2">
        <v>0.33331</v>
      </c>
      <c r="E17" s="2">
        <v>0.11</v>
      </c>
      <c r="F17" s="2">
        <f t="shared" si="4"/>
        <v>0.35840052183705462</v>
      </c>
      <c r="G17" s="1">
        <v>123.77382505846393</v>
      </c>
      <c r="H17" s="2">
        <f t="shared" si="5"/>
        <v>3.2581865621550419</v>
      </c>
      <c r="I17" s="2">
        <f t="shared" si="6"/>
        <v>0.72089829007072526</v>
      </c>
      <c r="J17" s="4">
        <f t="shared" si="7"/>
        <v>0</v>
      </c>
    </row>
    <row r="18" spans="1:10" x14ac:dyDescent="0.25">
      <c r="A18" s="1">
        <v>123.53857000000001</v>
      </c>
      <c r="B18" s="2">
        <v>0.12</v>
      </c>
      <c r="C18" s="2">
        <v>0.35696</v>
      </c>
      <c r="E18" s="2">
        <v>0.12</v>
      </c>
      <c r="F18" s="2">
        <f t="shared" si="4"/>
        <v>0.3826381492014006</v>
      </c>
      <c r="G18" s="1">
        <v>122.80799255848416</v>
      </c>
      <c r="H18" s="2">
        <f t="shared" si="5"/>
        <v>3.1886512433450052</v>
      </c>
      <c r="I18" s="2">
        <f t="shared" si="6"/>
        <v>0.70154755772568067</v>
      </c>
      <c r="J18" s="4">
        <f t="shared" si="7"/>
        <v>0</v>
      </c>
    </row>
    <row r="19" spans="1:10" x14ac:dyDescent="0.25">
      <c r="A19" s="1">
        <v>122.62827</v>
      </c>
      <c r="B19" s="2">
        <v>0.13</v>
      </c>
      <c r="C19" s="2">
        <v>0.37969999999999998</v>
      </c>
      <c r="E19" s="2">
        <v>0.13</v>
      </c>
      <c r="F19" s="2">
        <f t="shared" si="4"/>
        <v>0.40580551733960157</v>
      </c>
      <c r="G19" s="1">
        <v>121.86145241309777</v>
      </c>
      <c r="H19" s="2">
        <f t="shared" si="5"/>
        <v>3.1215809026123198</v>
      </c>
      <c r="I19" s="2">
        <f t="shared" si="6"/>
        <v>0.68298216397746903</v>
      </c>
      <c r="J19" s="4">
        <f t="shared" si="7"/>
        <v>0</v>
      </c>
    </row>
    <row r="20" spans="1:10" x14ac:dyDescent="0.25">
      <c r="A20" s="1">
        <v>121.73271</v>
      </c>
      <c r="B20" s="2">
        <v>0.14000000000000001</v>
      </c>
      <c r="C20" s="2">
        <v>0.40155999999999997</v>
      </c>
      <c r="E20" s="2">
        <v>0.14000000000000001</v>
      </c>
      <c r="F20" s="2">
        <f t="shared" si="4"/>
        <v>0.42796075203129774</v>
      </c>
      <c r="G20" s="1">
        <v>120.93365242068629</v>
      </c>
      <c r="H20" s="2">
        <f t="shared" si="5"/>
        <v>3.0568625145092692</v>
      </c>
      <c r="I20" s="2">
        <f t="shared" si="6"/>
        <v>0.66516191624267784</v>
      </c>
      <c r="J20" s="4">
        <f t="shared" si="7"/>
        <v>0</v>
      </c>
    </row>
    <row r="21" spans="1:10" x14ac:dyDescent="0.25">
      <c r="A21" s="1">
        <v>120.85153</v>
      </c>
      <c r="B21" s="2">
        <v>0.15</v>
      </c>
      <c r="C21" s="2">
        <v>0.42259000000000002</v>
      </c>
      <c r="E21" s="2">
        <v>0.15</v>
      </c>
      <c r="F21" s="2">
        <f t="shared" si="4"/>
        <v>0.44915835646102081</v>
      </c>
      <c r="G21" s="1">
        <v>120.02405718705583</v>
      </c>
      <c r="H21" s="2">
        <f t="shared" si="5"/>
        <v>2.9943890430734723</v>
      </c>
      <c r="I21" s="2">
        <f t="shared" si="6"/>
        <v>0.64804899239879832</v>
      </c>
      <c r="J21" s="4">
        <f t="shared" si="7"/>
        <v>0</v>
      </c>
    </row>
    <row r="22" spans="1:10" x14ac:dyDescent="0.25">
      <c r="A22" s="1">
        <v>119.9846</v>
      </c>
      <c r="B22" s="2">
        <v>0.16</v>
      </c>
      <c r="C22" s="2">
        <v>0.44281999999999999</v>
      </c>
      <c r="E22" s="2">
        <v>0.16</v>
      </c>
      <c r="F22" s="2">
        <f t="shared" si="4"/>
        <v>0.46944945667410476</v>
      </c>
      <c r="G22" s="1">
        <v>119.13214782212306</v>
      </c>
      <c r="H22" s="2">
        <f t="shared" si="5"/>
        <v>2.9340591042131545</v>
      </c>
      <c r="I22" s="2">
        <f t="shared" si="6"/>
        <v>0.63160778967368536</v>
      </c>
      <c r="J22" s="4">
        <f t="shared" si="7"/>
        <v>0</v>
      </c>
    </row>
    <row r="23" spans="1:10" x14ac:dyDescent="0.25">
      <c r="A23" s="1">
        <v>119.13160000000001</v>
      </c>
      <c r="B23" s="2">
        <v>0.17</v>
      </c>
      <c r="C23" s="2">
        <v>0.46228999999999998</v>
      </c>
      <c r="E23" s="2">
        <v>0.17</v>
      </c>
      <c r="F23" s="2">
        <f t="shared" si="4"/>
        <v>0.48888202987752866</v>
      </c>
      <c r="G23" s="1">
        <v>118.25742160912706</v>
      </c>
      <c r="H23" s="2">
        <f t="shared" si="5"/>
        <v>2.8757766463384038</v>
      </c>
      <c r="I23" s="2">
        <f t="shared" si="6"/>
        <v>0.61580478328008681</v>
      </c>
      <c r="J23" s="4">
        <f t="shared" si="7"/>
        <v>0</v>
      </c>
    </row>
    <row r="24" spans="1:10" x14ac:dyDescent="0.25">
      <c r="A24" s="1">
        <v>118.29226</v>
      </c>
      <c r="B24" s="2">
        <v>0.18</v>
      </c>
      <c r="C24" s="2">
        <v>0.48102</v>
      </c>
      <c r="E24" s="2">
        <v>0.18</v>
      </c>
      <c r="F24" s="2">
        <f t="shared" si="4"/>
        <v>0.50750111673389542</v>
      </c>
      <c r="G24" s="1">
        <v>117.39939165162752</v>
      </c>
      <c r="H24" s="2">
        <f t="shared" si="5"/>
        <v>2.8194506485216415</v>
      </c>
      <c r="I24" s="2">
        <f t="shared" si="6"/>
        <v>0.60060839422695733</v>
      </c>
      <c r="J24" s="4">
        <f t="shared" si="7"/>
        <v>-4.4408920985006262E-16</v>
      </c>
    </row>
    <row r="25" spans="1:10" x14ac:dyDescent="0.25">
      <c r="A25" s="1">
        <v>117.46635000000001</v>
      </c>
      <c r="B25" s="2">
        <v>0.19</v>
      </c>
      <c r="C25" s="2">
        <v>0.49906</v>
      </c>
      <c r="E25" s="2">
        <v>0.19</v>
      </c>
      <c r="F25" s="2">
        <f t="shared" si="4"/>
        <v>0.52534901873527828</v>
      </c>
      <c r="G25" s="1">
        <v>116.55758650295516</v>
      </c>
      <c r="H25" s="2">
        <f t="shared" si="5"/>
        <v>2.764994835448833</v>
      </c>
      <c r="I25" s="2">
        <f t="shared" si="6"/>
        <v>0.58598886575891596</v>
      </c>
      <c r="J25" s="4">
        <f t="shared" si="7"/>
        <v>0</v>
      </c>
    </row>
    <row r="26" spans="1:10" x14ac:dyDescent="0.25">
      <c r="A26" s="1">
        <v>116.6536</v>
      </c>
      <c r="B26" s="2">
        <v>0.2</v>
      </c>
      <c r="C26" s="2">
        <v>0.51642999999999994</v>
      </c>
      <c r="E26" s="2">
        <v>0.2</v>
      </c>
      <c r="F26" s="2">
        <f t="shared" si="4"/>
        <v>0.54246548168252717</v>
      </c>
      <c r="G26" s="1">
        <v>115.73154978224184</v>
      </c>
      <c r="H26" s="2">
        <f t="shared" si="5"/>
        <v>2.7123274084126359</v>
      </c>
      <c r="I26" s="2">
        <f t="shared" si="6"/>
        <v>0.57191814789684126</v>
      </c>
      <c r="J26" s="4">
        <f t="shared" si="7"/>
        <v>0</v>
      </c>
    </row>
    <row r="27" spans="1:10" x14ac:dyDescent="0.25">
      <c r="A27" s="1">
        <v>115.85374</v>
      </c>
      <c r="B27" s="2">
        <v>0.21</v>
      </c>
      <c r="C27" s="2">
        <v>0.53315000000000001</v>
      </c>
      <c r="E27" s="2">
        <v>0.21</v>
      </c>
      <c r="F27" s="2">
        <f t="shared" si="4"/>
        <v>0.55888786623532538</v>
      </c>
      <c r="G27" s="1">
        <v>114.92083978065878</v>
      </c>
      <c r="H27" s="2">
        <f t="shared" si="5"/>
        <v>2.6613707915967875</v>
      </c>
      <c r="I27" s="2">
        <f t="shared" si="6"/>
        <v>0.55836978957553784</v>
      </c>
      <c r="J27" s="4">
        <f t="shared" si="7"/>
        <v>0</v>
      </c>
    </row>
    <row r="28" spans="1:10" x14ac:dyDescent="0.25">
      <c r="A28" s="1">
        <v>115.06659000000001</v>
      </c>
      <c r="B28" s="2">
        <v>0.22</v>
      </c>
      <c r="C28" s="2">
        <v>0.54927000000000004</v>
      </c>
      <c r="E28" s="2">
        <v>0.22</v>
      </c>
      <c r="F28" s="2">
        <f t="shared" si="4"/>
        <v>0.5746513064394676</v>
      </c>
      <c r="G28" s="1">
        <v>114.12502906104449</v>
      </c>
      <c r="H28" s="2">
        <f t="shared" si="5"/>
        <v>2.6120513929066709</v>
      </c>
      <c r="I28" s="2">
        <f t="shared" si="6"/>
        <v>0.54531883789811941</v>
      </c>
      <c r="J28" s="4">
        <f t="shared" si="7"/>
        <v>-7.7715611723760958E-16</v>
      </c>
    </row>
    <row r="29" spans="1:10" x14ac:dyDescent="0.25">
      <c r="A29" s="1">
        <v>114.29185</v>
      </c>
      <c r="B29" s="2">
        <v>0.23</v>
      </c>
      <c r="C29" s="2">
        <v>0.56479000000000001</v>
      </c>
      <c r="E29" s="2">
        <v>0.23</v>
      </c>
      <c r="F29" s="2">
        <f t="shared" si="4"/>
        <v>0.58978885708085027</v>
      </c>
      <c r="G29" s="1">
        <v>113.34370405369357</v>
      </c>
      <c r="H29" s="2">
        <f t="shared" si="5"/>
        <v>2.5642993786123922</v>
      </c>
      <c r="I29" s="2">
        <f t="shared" si="6"/>
        <v>0.53274174405084562</v>
      </c>
      <c r="J29" s="4">
        <f t="shared" si="7"/>
        <v>-1.3877787807814457E-15</v>
      </c>
    </row>
    <row r="30" spans="1:10" x14ac:dyDescent="0.25">
      <c r="A30" s="1">
        <v>113.52924</v>
      </c>
      <c r="B30" s="2">
        <v>0.24</v>
      </c>
      <c r="C30" s="2">
        <v>0.57976000000000005</v>
      </c>
      <c r="E30" s="2">
        <v>0.24</v>
      </c>
      <c r="F30" s="2">
        <f t="shared" si="4"/>
        <v>0.60433163066083861</v>
      </c>
      <c r="G30" s="1">
        <v>112.57646465071286</v>
      </c>
      <c r="H30" s="2">
        <f t="shared" si="5"/>
        <v>2.5180484610868277</v>
      </c>
      <c r="I30" s="2">
        <f t="shared" si="6"/>
        <v>0.52061627544626476</v>
      </c>
      <c r="J30" s="4">
        <f t="shared" si="7"/>
        <v>0</v>
      </c>
    </row>
    <row r="31" spans="1:10" x14ac:dyDescent="0.25">
      <c r="A31" s="1">
        <v>112.77858000000001</v>
      </c>
      <c r="B31" s="2">
        <v>0.25</v>
      </c>
      <c r="C31" s="2">
        <v>0.59418000000000004</v>
      </c>
      <c r="E31" s="2">
        <v>0.25</v>
      </c>
      <c r="F31" s="2">
        <f t="shared" si="4"/>
        <v>0.61830892473522392</v>
      </c>
      <c r="G31" s="1">
        <v>111.82292380101714</v>
      </c>
      <c r="H31" s="2">
        <f t="shared" si="5"/>
        <v>2.4732356989408957</v>
      </c>
      <c r="I31" s="2">
        <f t="shared" si="6"/>
        <v>0.50892143368636789</v>
      </c>
      <c r="J31" s="4">
        <f t="shared" si="7"/>
        <v>0</v>
      </c>
    </row>
    <row r="32" spans="1:10" x14ac:dyDescent="0.25">
      <c r="A32" s="1">
        <v>112.03962</v>
      </c>
      <c r="B32" s="2">
        <v>0.26</v>
      </c>
      <c r="C32" s="2">
        <v>0.60809000000000002</v>
      </c>
      <c r="E32" s="2">
        <v>0.26</v>
      </c>
      <c r="F32" s="2">
        <f t="shared" si="4"/>
        <v>0.63174834030897298</v>
      </c>
      <c r="G32" s="1">
        <v>111.08270710774374</v>
      </c>
      <c r="H32" s="2">
        <f t="shared" si="5"/>
        <v>2.4298013088806654</v>
      </c>
      <c r="I32" s="2">
        <f t="shared" si="6"/>
        <v>0.49763737796084689</v>
      </c>
      <c r="J32" s="4">
        <f t="shared" si="7"/>
        <v>0</v>
      </c>
    </row>
    <row r="33" spans="1:10" x14ac:dyDescent="0.25">
      <c r="A33" s="1">
        <v>111.31214</v>
      </c>
      <c r="B33" s="2">
        <v>0.27</v>
      </c>
      <c r="C33" s="2">
        <v>0.62151000000000001</v>
      </c>
      <c r="E33" s="2">
        <v>0.27</v>
      </c>
      <c r="F33" s="2">
        <f t="shared" si="4"/>
        <v>0.64467589193163499</v>
      </c>
      <c r="G33" s="1">
        <v>110.35545242959874</v>
      </c>
      <c r="H33" s="2">
        <f t="shared" si="5"/>
        <v>2.3876884886356851</v>
      </c>
      <c r="I33" s="2">
        <f t="shared" si="6"/>
        <v>0.48674535351830805</v>
      </c>
      <c r="J33" s="4">
        <f t="shared" si="7"/>
        <v>0</v>
      </c>
    </row>
    <row r="34" spans="1:10" x14ac:dyDescent="0.25">
      <c r="A34" s="1">
        <v>110.59578999999999</v>
      </c>
      <c r="B34" s="2">
        <v>0.28000000000000003</v>
      </c>
      <c r="C34" s="2">
        <v>0.63444999999999996</v>
      </c>
      <c r="E34" s="2">
        <v>0.28000000000000003</v>
      </c>
      <c r="F34" s="2">
        <f t="shared" si="4"/>
        <v>0.65711611009340198</v>
      </c>
      <c r="G34" s="1">
        <v>109.64080948741201</v>
      </c>
      <c r="H34" s="2">
        <f t="shared" si="5"/>
        <v>2.3468432503335781</v>
      </c>
      <c r="I34" s="2">
        <f t="shared" si="6"/>
        <v>0.47622762487027481</v>
      </c>
      <c r="J34" s="4">
        <f t="shared" si="7"/>
        <v>0</v>
      </c>
    </row>
    <row r="35" spans="1:10" x14ac:dyDescent="0.25">
      <c r="A35" s="1">
        <v>109.89042999999999</v>
      </c>
      <c r="B35" s="2">
        <v>0.28999999999999998</v>
      </c>
      <c r="C35" s="2">
        <v>0.64693999999999996</v>
      </c>
      <c r="E35" s="2">
        <v>0.28999999999999998</v>
      </c>
      <c r="F35" s="2">
        <f t="shared" si="4"/>
        <v>0.66909213647964816</v>
      </c>
      <c r="G35" s="1">
        <v>108.93843947697019</v>
      </c>
      <c r="H35" s="2">
        <f t="shared" si="5"/>
        <v>2.3072142637229249</v>
      </c>
      <c r="I35" s="2">
        <f t="shared" si="6"/>
        <v>0.46606741340894525</v>
      </c>
      <c r="J35" s="4">
        <f t="shared" si="7"/>
        <v>7.2164496600635175E-16</v>
      </c>
    </row>
    <row r="36" spans="1:10" x14ac:dyDescent="0.25">
      <c r="A36" s="1">
        <v>109.19588</v>
      </c>
      <c r="B36" s="2">
        <v>0.3</v>
      </c>
      <c r="C36" s="2">
        <v>0.65900000000000003</v>
      </c>
      <c r="E36" s="2">
        <v>0.3</v>
      </c>
      <c r="F36" s="2">
        <f t="shared" si="4"/>
        <v>0.68062581260207899</v>
      </c>
      <c r="G36" s="1">
        <v>108.24801468900976</v>
      </c>
      <c r="H36" s="2">
        <f t="shared" si="5"/>
        <v>2.2687527086735968</v>
      </c>
      <c r="I36" s="2">
        <f t="shared" si="6"/>
        <v>0.45624883913988507</v>
      </c>
      <c r="J36" s="4">
        <f t="shared" si="7"/>
        <v>1.4988010832439613E-15</v>
      </c>
    </row>
    <row r="37" spans="1:10" x14ac:dyDescent="0.25">
      <c r="A37" s="1">
        <v>108.51185</v>
      </c>
      <c r="B37" s="2">
        <v>0.31</v>
      </c>
      <c r="C37" s="2">
        <v>0.67064000000000001</v>
      </c>
      <c r="E37" s="2">
        <v>0.31</v>
      </c>
      <c r="F37" s="2">
        <f t="shared" si="4"/>
        <v>0.69173776228741679</v>
      </c>
      <c r="G37" s="1">
        <v>107.56921813709138</v>
      </c>
      <c r="H37" s="2">
        <f t="shared" si="5"/>
        <v>2.2314121364110218</v>
      </c>
      <c r="I37" s="2">
        <f t="shared" si="6"/>
        <v>0.44675686625012057</v>
      </c>
      <c r="J37" s="4">
        <f t="shared" si="7"/>
        <v>0</v>
      </c>
    </row>
    <row r="38" spans="1:10" x14ac:dyDescent="0.25">
      <c r="A38" s="1">
        <v>107.83808999999999</v>
      </c>
      <c r="B38" s="2">
        <v>0.32</v>
      </c>
      <c r="C38" s="2">
        <v>0.68189</v>
      </c>
      <c r="E38" s="2">
        <v>0.32</v>
      </c>
      <c r="F38" s="2">
        <f t="shared" si="4"/>
        <v>0.7024474684697698</v>
      </c>
      <c r="G38" s="1">
        <v>106.90174319393016</v>
      </c>
      <c r="H38" s="2">
        <f t="shared" si="5"/>
        <v>2.1951483389680306</v>
      </c>
      <c r="I38" s="2">
        <f t="shared" si="6"/>
        <v>0.43757725225034039</v>
      </c>
      <c r="J38" s="4">
        <f t="shared" si="7"/>
        <v>-1.2212453270876722E-15</v>
      </c>
    </row>
    <row r="39" spans="1:10" x14ac:dyDescent="0.25">
      <c r="A39" s="1">
        <v>107.17447</v>
      </c>
      <c r="B39" s="2">
        <v>0.33</v>
      </c>
      <c r="C39" s="2">
        <v>0.69274999999999998</v>
      </c>
      <c r="E39" s="2">
        <v>0.33</v>
      </c>
      <c r="F39" s="2">
        <f t="shared" si="4"/>
        <v>0.71277334470032228</v>
      </c>
      <c r="G39" s="1">
        <v>106.24529323663369</v>
      </c>
      <c r="H39" s="2">
        <f t="shared" si="5"/>
        <v>2.1599192263646128</v>
      </c>
      <c r="I39" s="2">
        <f t="shared" si="6"/>
        <v>0.4286965004472803</v>
      </c>
      <c r="J39" s="4">
        <f t="shared" si="7"/>
        <v>0</v>
      </c>
    </row>
    <row r="40" spans="1:10" x14ac:dyDescent="0.25">
      <c r="A40" s="1">
        <v>106.52070999999999</v>
      </c>
      <c r="B40" s="2">
        <v>0.34</v>
      </c>
      <c r="C40" s="2">
        <v>0.70323999999999998</v>
      </c>
      <c r="E40" s="2">
        <v>0.34</v>
      </c>
      <c r="F40" s="2">
        <f t="shared" si="4"/>
        <v>0.72273280175767318</v>
      </c>
      <c r="G40" s="1">
        <v>105.59958130118692</v>
      </c>
      <c r="H40" s="2">
        <f t="shared" si="5"/>
        <v>2.1256847110519796</v>
      </c>
      <c r="I40" s="2">
        <f t="shared" si="6"/>
        <v>0.42010181551867687</v>
      </c>
      <c r="J40" s="4">
        <f t="shared" si="7"/>
        <v>0</v>
      </c>
    </row>
    <row r="41" spans="1:10" x14ac:dyDescent="0.25">
      <c r="A41" s="1">
        <v>105.87669</v>
      </c>
      <c r="B41" s="2">
        <v>0.35</v>
      </c>
      <c r="C41" s="2">
        <v>0.71338000000000001</v>
      </c>
      <c r="E41" s="2">
        <v>0.35</v>
      </c>
      <c r="F41" s="2">
        <f t="shared" si="4"/>
        <v>0.7323423097139381</v>
      </c>
      <c r="G41" s="1">
        <v>104.9643297464294</v>
      </c>
      <c r="H41" s="2">
        <f t="shared" si="5"/>
        <v>2.0924065991826803</v>
      </c>
      <c r="I41" s="2">
        <f t="shared" si="6"/>
        <v>0.41178106197855663</v>
      </c>
      <c r="J41" s="4">
        <f t="shared" si="7"/>
        <v>0</v>
      </c>
    </row>
    <row r="42" spans="1:10" x14ac:dyDescent="0.25">
      <c r="A42" s="1">
        <v>105.24207</v>
      </c>
      <c r="B42" s="2">
        <v>0.36</v>
      </c>
      <c r="C42" s="2">
        <v>0.72319</v>
      </c>
      <c r="E42" s="2">
        <v>0.36</v>
      </c>
      <c r="F42" s="2">
        <f t="shared" si="4"/>
        <v>0.74161745578551141</v>
      </c>
      <c r="G42" s="1">
        <v>104.33926992768527</v>
      </c>
      <c r="H42" s="2">
        <f t="shared" si="5"/>
        <v>2.0600484882930874</v>
      </c>
      <c r="I42" s="2">
        <f t="shared" si="6"/>
        <v>0.4037227253351402</v>
      </c>
      <c r="J42" s="4">
        <f t="shared" si="7"/>
        <v>-1.1657341758564144E-15</v>
      </c>
    </row>
    <row r="43" spans="1:10" x14ac:dyDescent="0.25">
      <c r="A43" s="1">
        <v>104.61682999999999</v>
      </c>
      <c r="B43" s="2">
        <v>0.37</v>
      </c>
      <c r="C43" s="2">
        <v>0.73267000000000004</v>
      </c>
      <c r="E43" s="2">
        <v>0.37</v>
      </c>
      <c r="F43" s="2">
        <f t="shared" si="4"/>
        <v>0.75057299827298296</v>
      </c>
      <c r="G43" s="1">
        <v>103.72414188013734</v>
      </c>
      <c r="H43" s="2">
        <f t="shared" si="5"/>
        <v>2.028575671008062</v>
      </c>
      <c r="I43" s="2">
        <f t="shared" si="6"/>
        <v>0.39591587575717163</v>
      </c>
      <c r="J43" s="4">
        <f t="shared" si="7"/>
        <v>-1.0824674490095276E-15</v>
      </c>
    </row>
    <row r="44" spans="1:10" x14ac:dyDescent="0.25">
      <c r="A44" s="1">
        <v>104.00057</v>
      </c>
      <c r="B44" s="2">
        <v>0.38</v>
      </c>
      <c r="C44" s="2">
        <v>0.74184000000000005</v>
      </c>
      <c r="E44" s="2">
        <v>0.38</v>
      </c>
      <c r="F44" s="2">
        <f t="shared" si="4"/>
        <v>0.75922291687212529</v>
      </c>
      <c r="G44" s="1">
        <v>103.11869401197298</v>
      </c>
      <c r="H44" s="2">
        <f t="shared" si="5"/>
        <v>1.9979550444003298</v>
      </c>
      <c r="I44" s="2">
        <f t="shared" si="6"/>
        <v>0.38835013407721541</v>
      </c>
      <c r="J44" s="4">
        <f t="shared" si="7"/>
        <v>1.1657341758564144E-15</v>
      </c>
    </row>
    <row r="45" spans="1:10" x14ac:dyDescent="0.25">
      <c r="A45" s="1">
        <v>103.39327</v>
      </c>
      <c r="B45" s="2">
        <v>0.39</v>
      </c>
      <c r="C45" s="2">
        <v>0.75070999999999999</v>
      </c>
      <c r="E45" s="2">
        <v>0.39</v>
      </c>
      <c r="F45" s="2">
        <f t="shared" si="4"/>
        <v>0.76758045961685195</v>
      </c>
      <c r="G45" s="1">
        <v>102.52268280727736</v>
      </c>
      <c r="H45" s="2">
        <f t="shared" si="5"/>
        <v>1.9681550246585946</v>
      </c>
      <c r="I45" s="2">
        <f t="shared" si="6"/>
        <v>0.38101563997237375</v>
      </c>
      <c r="J45" s="4">
        <f t="shared" si="7"/>
        <v>0</v>
      </c>
    </row>
    <row r="46" spans="1:10" x14ac:dyDescent="0.25">
      <c r="A46" s="1">
        <v>102.79465</v>
      </c>
      <c r="B46" s="2">
        <v>0.4</v>
      </c>
      <c r="C46" s="2">
        <v>0.75929999999999997</v>
      </c>
      <c r="E46" s="2">
        <v>0.4</v>
      </c>
      <c r="F46" s="2">
        <f t="shared" si="4"/>
        <v>0.77565818669562736</v>
      </c>
      <c r="G46" s="1">
        <v>101.93587253860586</v>
      </c>
      <c r="H46" s="2">
        <f t="shared" si="5"/>
        <v>1.9391454667390684</v>
      </c>
      <c r="I46" s="2">
        <f t="shared" si="6"/>
        <v>0.37390302217395455</v>
      </c>
      <c r="J46" s="4">
        <f t="shared" si="7"/>
        <v>0</v>
      </c>
    </row>
    <row r="47" spans="1:10" x14ac:dyDescent="0.25">
      <c r="A47" s="1">
        <v>102.20458000000001</v>
      </c>
      <c r="B47" s="2">
        <v>0.41</v>
      </c>
      <c r="C47" s="2">
        <v>0.76761000000000001</v>
      </c>
      <c r="E47" s="2">
        <v>0.41</v>
      </c>
      <c r="F47" s="2">
        <f t="shared" si="4"/>
        <v>0.78346801136486677</v>
      </c>
      <c r="G47" s="1">
        <v>101.35803498912918</v>
      </c>
      <c r="H47" s="2">
        <f t="shared" si="5"/>
        <v>1.9108975886947972</v>
      </c>
      <c r="I47" s="2">
        <f t="shared" si="6"/>
        <v>0.36700337056802362</v>
      </c>
      <c r="J47" s="4">
        <f t="shared" si="7"/>
        <v>-7.2164496600635175E-16</v>
      </c>
    </row>
    <row r="48" spans="1:10" x14ac:dyDescent="0.25">
      <c r="A48" s="1">
        <v>101.62285</v>
      </c>
      <c r="B48" s="2">
        <v>0.42</v>
      </c>
      <c r="C48" s="2">
        <v>0.77564999999999995</v>
      </c>
      <c r="E48" s="2">
        <v>0.42</v>
      </c>
      <c r="F48" s="2">
        <f t="shared" si="4"/>
        <v>0.7910212381660997</v>
      </c>
      <c r="G48" s="1">
        <v>100.7889491842129</v>
      </c>
      <c r="H48" s="2">
        <f t="shared" si="5"/>
        <v>1.8833839003954755</v>
      </c>
      <c r="I48" s="2">
        <f t="shared" si="6"/>
        <v>0.36030821005844837</v>
      </c>
      <c r="J48" s="4">
        <f t="shared" si="7"/>
        <v>2.2204460492503131E-16</v>
      </c>
    </row>
    <row r="49" spans="1:10" x14ac:dyDescent="0.25">
      <c r="A49" s="1">
        <v>101.04929</v>
      </c>
      <c r="B49" s="2">
        <v>0.43</v>
      </c>
      <c r="C49" s="2">
        <v>0.78344000000000003</v>
      </c>
      <c r="E49" s="2">
        <v>0.43</v>
      </c>
      <c r="F49" s="2">
        <f t="shared" si="4"/>
        <v>0.79832859863838512</v>
      </c>
      <c r="G49" s="1">
        <v>100.2284011322685</v>
      </c>
      <c r="H49" s="2">
        <f t="shared" si="5"/>
        <v>1.8565781363683376</v>
      </c>
      <c r="I49" s="2">
        <f t="shared" si="6"/>
        <v>0.35380947607300817</v>
      </c>
      <c r="J49" s="4">
        <f t="shared" si="7"/>
        <v>0</v>
      </c>
    </row>
    <row r="50" spans="1:10" x14ac:dyDescent="0.25">
      <c r="A50" s="1">
        <v>100.4837</v>
      </c>
      <c r="B50" s="2">
        <v>0.44</v>
      </c>
      <c r="C50" s="2">
        <v>0.79098999999999997</v>
      </c>
      <c r="E50" s="2">
        <v>0.44</v>
      </c>
      <c r="F50" s="2">
        <f t="shared" si="4"/>
        <v>0.80540028470310898</v>
      </c>
      <c r="G50" s="1">
        <v>99.676183574689247</v>
      </c>
      <c r="H50" s="2">
        <f t="shared" si="5"/>
        <v>1.8304551925070658</v>
      </c>
      <c r="I50" s="2">
        <f t="shared" si="6"/>
        <v>0.34749949160159305</v>
      </c>
      <c r="J50" s="4">
        <f t="shared" si="7"/>
        <v>-1.1102230246251565E-15</v>
      </c>
    </row>
    <row r="51" spans="1:10" x14ac:dyDescent="0.25">
      <c r="A51" s="1">
        <v>99.925970000000007</v>
      </c>
      <c r="B51" s="2">
        <v>0.45</v>
      </c>
      <c r="C51" s="2">
        <v>0.79830000000000001</v>
      </c>
      <c r="E51" s="2">
        <v>0.45</v>
      </c>
      <c r="F51" s="2">
        <f t="shared" si="4"/>
        <v>0.81224597988520386</v>
      </c>
      <c r="G51" s="1">
        <v>99.132095744670394</v>
      </c>
      <c r="H51" s="2">
        <f t="shared" si="5"/>
        <v>1.804991066411564</v>
      </c>
      <c r="I51" s="2">
        <f t="shared" si="6"/>
        <v>0.34137094566326714</v>
      </c>
      <c r="J51" s="4">
        <f t="shared" si="7"/>
        <v>-8.0491169285323849E-16</v>
      </c>
    </row>
    <row r="52" spans="1:10" x14ac:dyDescent="0.25">
      <c r="A52" s="1">
        <v>99.375910000000005</v>
      </c>
      <c r="B52" s="2">
        <v>0.46</v>
      </c>
      <c r="C52" s="2">
        <v>0.80539000000000005</v>
      </c>
      <c r="E52" s="2">
        <v>0.46</v>
      </c>
      <c r="F52" s="2">
        <f t="shared" si="4"/>
        <v>0.8188748885226188</v>
      </c>
      <c r="G52" s="1">
        <v>98.595943134696839</v>
      </c>
      <c r="H52" s="2">
        <f t="shared" si="5"/>
        <v>1.7801628011361277</v>
      </c>
      <c r="I52" s="2">
        <f t="shared" si="6"/>
        <v>0.33541687310626572</v>
      </c>
      <c r="J52" s="4">
        <f t="shared" si="7"/>
        <v>-2.3037127760971998E-15</v>
      </c>
    </row>
    <row r="53" spans="1:10" x14ac:dyDescent="0.25">
      <c r="A53" s="1">
        <v>98.833370000000002</v>
      </c>
      <c r="B53" s="2">
        <v>0.47</v>
      </c>
      <c r="C53" s="2">
        <v>0.81225999999999998</v>
      </c>
      <c r="E53" s="2">
        <v>0.47</v>
      </c>
      <c r="F53" s="2">
        <f t="shared" si="4"/>
        <v>0.82529576310459063</v>
      </c>
      <c r="G53" s="1">
        <v>98.067537272472322</v>
      </c>
      <c r="H53" s="2">
        <f t="shared" si="5"/>
        <v>1.755948432137427</v>
      </c>
      <c r="I53" s="2">
        <f t="shared" si="6"/>
        <v>0.32963063565171608</v>
      </c>
      <c r="J53" s="4">
        <f t="shared" si="7"/>
        <v>0</v>
      </c>
    </row>
    <row r="54" spans="1:10" x14ac:dyDescent="0.25">
      <c r="A54" s="1">
        <v>98.298230000000004</v>
      </c>
      <c r="B54" s="2">
        <v>0.48</v>
      </c>
      <c r="C54" s="2">
        <v>0.81891999999999998</v>
      </c>
      <c r="E54" s="2">
        <v>0.48</v>
      </c>
      <c r="F54" s="2">
        <f t="shared" si="4"/>
        <v>0.83151692986895809</v>
      </c>
      <c r="G54" s="1">
        <v>97.546695505057173</v>
      </c>
      <c r="H54" s="2">
        <f t="shared" si="5"/>
        <v>1.732326937226996</v>
      </c>
      <c r="I54" s="2">
        <f t="shared" si="6"/>
        <v>0.32400590409815577</v>
      </c>
      <c r="J54" s="4">
        <f t="shared" si="7"/>
        <v>9.1593399531575415E-16</v>
      </c>
    </row>
    <row r="55" spans="1:10" x14ac:dyDescent="0.25">
      <c r="A55" s="1">
        <v>97.770210000000006</v>
      </c>
      <c r="B55" s="2">
        <v>0.49</v>
      </c>
      <c r="C55" s="2">
        <v>0.82538</v>
      </c>
      <c r="E55" s="2">
        <v>0.49</v>
      </c>
      <c r="F55" s="2">
        <f t="shared" si="4"/>
        <v>0.83754631277903735</v>
      </c>
      <c r="G55" s="1">
        <v>97.033240790974915</v>
      </c>
      <c r="H55" s="2">
        <f t="shared" si="5"/>
        <v>1.7092781893449742</v>
      </c>
      <c r="I55" s="2">
        <f t="shared" si="6"/>
        <v>0.31853664160973155</v>
      </c>
      <c r="J55" s="4">
        <f t="shared" si="7"/>
        <v>-4.4408920985006262E-16</v>
      </c>
    </row>
    <row r="56" spans="1:10" x14ac:dyDescent="0.25">
      <c r="A56" s="1">
        <v>97.249309999999994</v>
      </c>
      <c r="B56" s="2">
        <v>0.5</v>
      </c>
      <c r="C56" s="2">
        <v>0.83164000000000005</v>
      </c>
      <c r="E56" s="2">
        <v>0.5</v>
      </c>
      <c r="F56" s="2">
        <f t="shared" si="4"/>
        <v>0.84339145599181209</v>
      </c>
      <c r="G56" s="1">
        <v>96.527001500046026</v>
      </c>
      <c r="H56" s="2">
        <f t="shared" si="5"/>
        <v>1.6867829119836242</v>
      </c>
      <c r="I56" s="2">
        <f t="shared" si="6"/>
        <v>0.31321708801637532</v>
      </c>
      <c r="J56" s="4">
        <f t="shared" si="7"/>
        <v>2.4980018054066022E-16</v>
      </c>
    </row>
    <row r="57" spans="1:10" x14ac:dyDescent="0.25">
      <c r="A57" s="1">
        <v>96.735290000000006</v>
      </c>
      <c r="B57" s="2">
        <v>0.51</v>
      </c>
      <c r="C57" s="2">
        <v>0.83772000000000002</v>
      </c>
      <c r="E57" s="2">
        <v>0.51</v>
      </c>
      <c r="F57" s="2">
        <f t="shared" si="4"/>
        <v>0.84905954492095737</v>
      </c>
      <c r="G57" s="1">
        <v>96.027811220705701</v>
      </c>
      <c r="H57" s="2">
        <f t="shared" si="5"/>
        <v>1.6648226370999164</v>
      </c>
      <c r="I57" s="2">
        <f t="shared" si="6"/>
        <v>0.30804174505927379</v>
      </c>
      <c r="J57" s="4">
        <f t="shared" si="7"/>
        <v>-1.5265566588595902E-15</v>
      </c>
    </row>
    <row r="58" spans="1:10" x14ac:dyDescent="0.25">
      <c r="A58" s="1">
        <v>96.228049999999996</v>
      </c>
      <c r="B58" s="2">
        <v>0.52</v>
      </c>
      <c r="C58" s="2">
        <v>0.84362000000000004</v>
      </c>
      <c r="E58" s="2">
        <v>0.52</v>
      </c>
      <c r="F58" s="2">
        <f t="shared" si="4"/>
        <v>0.85455742599059392</v>
      </c>
      <c r="G58" s="1">
        <v>95.535508574561234</v>
      </c>
      <c r="H58" s="2">
        <f t="shared" si="5"/>
        <v>1.6433796653665267</v>
      </c>
      <c r="I58" s="2">
        <f t="shared" si="6"/>
        <v>0.30300536251959603</v>
      </c>
      <c r="J58" s="4">
        <f t="shared" si="7"/>
        <v>0</v>
      </c>
    </row>
    <row r="59" spans="1:10" x14ac:dyDescent="0.25">
      <c r="A59" s="1">
        <v>95.727459999999994</v>
      </c>
      <c r="B59" s="2">
        <v>0.53</v>
      </c>
      <c r="C59" s="2">
        <v>0.84935000000000005</v>
      </c>
      <c r="E59" s="2">
        <v>0.53</v>
      </c>
      <c r="F59" s="2">
        <f t="shared" si="4"/>
        <v>0.85989162516879658</v>
      </c>
      <c r="G59" s="1">
        <v>95.04993703794797</v>
      </c>
      <c r="H59" s="2">
        <f t="shared" si="5"/>
        <v>1.6224370286203709</v>
      </c>
      <c r="I59" s="2">
        <f t="shared" si="6"/>
        <v>0.29810292517277059</v>
      </c>
      <c r="J59" s="4">
        <f t="shared" si="7"/>
        <v>1.2490009027033011E-15</v>
      </c>
    </row>
    <row r="60" spans="1:10" x14ac:dyDescent="0.25">
      <c r="A60" s="1">
        <v>95.233310000000003</v>
      </c>
      <c r="B60" s="2">
        <v>0.54</v>
      </c>
      <c r="C60" s="2">
        <v>0.85490999999999995</v>
      </c>
      <c r="E60" s="2">
        <v>0.54</v>
      </c>
      <c r="F60" s="2">
        <f t="shared" si="4"/>
        <v>0.86506836536327092</v>
      </c>
      <c r="G60" s="1">
        <v>94.570944770242775</v>
      </c>
      <c r="H60" s="2">
        <f t="shared" si="5"/>
        <v>1.6019784543764275</v>
      </c>
      <c r="I60" s="2">
        <f t="shared" si="6"/>
        <v>0.29332964051462923</v>
      </c>
      <c r="J60" s="4">
        <f t="shared" si="7"/>
        <v>-3.6082248300317588E-16</v>
      </c>
    </row>
    <row r="61" spans="1:10" x14ac:dyDescent="0.25">
      <c r="A61" s="1">
        <v>94.745639999999995</v>
      </c>
      <c r="B61" s="2">
        <v>0.55000000000000004</v>
      </c>
      <c r="C61" s="2">
        <v>0.86031000000000002</v>
      </c>
      <c r="E61" s="2">
        <v>0.55000000000000004</v>
      </c>
      <c r="F61" s="2">
        <f t="shared" si="4"/>
        <v>0.87009358275575699</v>
      </c>
      <c r="G61" s="1">
        <v>94.098384448699079</v>
      </c>
      <c r="H61" s="2">
        <f t="shared" si="5"/>
        <v>1.5819883322831945</v>
      </c>
      <c r="I61" s="2">
        <f t="shared" si="6"/>
        <v>0.28868092720942767</v>
      </c>
      <c r="J61" s="4">
        <f t="shared" si="7"/>
        <v>5.8286708792820718E-16</v>
      </c>
    </row>
    <row r="62" spans="1:10" x14ac:dyDescent="0.25">
      <c r="A62" s="1">
        <v>94.264110000000002</v>
      </c>
      <c r="B62" s="2">
        <v>0.56000000000000005</v>
      </c>
      <c r="C62" s="2">
        <v>0.86555000000000004</v>
      </c>
      <c r="E62" s="2">
        <v>0.56000000000000005</v>
      </c>
      <c r="F62" s="2">
        <f t="shared" si="4"/>
        <v>0.8749729421461695</v>
      </c>
      <c r="G62" s="1">
        <v>93.632113109571037</v>
      </c>
      <c r="H62" s="2">
        <f t="shared" si="5"/>
        <v>1.5624516824038739</v>
      </c>
      <c r="I62" s="2">
        <f t="shared" si="6"/>
        <v>0.28415240421324711</v>
      </c>
      <c r="J62" s="4">
        <f t="shared" si="7"/>
        <v>1.7763568394002505E-15</v>
      </c>
    </row>
    <row r="63" spans="1:10" x14ac:dyDescent="0.25">
      <c r="A63" s="1">
        <v>93.788709999999995</v>
      </c>
      <c r="B63" s="2">
        <v>0.56999999999999995</v>
      </c>
      <c r="C63" s="2">
        <v>0.87063999999999997</v>
      </c>
      <c r="E63" s="2">
        <v>0.56999999999999995</v>
      </c>
      <c r="F63" s="2">
        <f t="shared" si="4"/>
        <v>0.87971185137233632</v>
      </c>
      <c r="G63" s="1">
        <v>93.171991995297901</v>
      </c>
      <c r="H63" s="2">
        <f t="shared" si="5"/>
        <v>1.5433541252146252</v>
      </c>
      <c r="I63" s="2">
        <f t="shared" si="6"/>
        <v>0.27973988052945087</v>
      </c>
      <c r="J63" s="4">
        <f t="shared" si="7"/>
        <v>-2.0816681711721685E-16</v>
      </c>
    </row>
    <row r="64" spans="1:10" x14ac:dyDescent="0.25">
      <c r="A64" s="1">
        <v>93.319320000000005</v>
      </c>
      <c r="B64" s="2">
        <v>0.57999999999999996</v>
      </c>
      <c r="C64" s="2">
        <v>0.87558999999999998</v>
      </c>
      <c r="E64" s="2">
        <v>0.57999999999999996</v>
      </c>
      <c r="F64" s="2">
        <f t="shared" si="4"/>
        <v>0.88431547486653572</v>
      </c>
      <c r="G64" s="1">
        <v>92.717886407526208</v>
      </c>
      <c r="H64" s="2">
        <f t="shared" si="5"/>
        <v>1.5246818532181652</v>
      </c>
      <c r="I64" s="2">
        <f t="shared" si="6"/>
        <v>0.27543934555586741</v>
      </c>
      <c r="J64" s="4">
        <f t="shared" si="7"/>
        <v>0</v>
      </c>
    </row>
    <row r="65" spans="1:10" x14ac:dyDescent="0.25">
      <c r="A65" s="1">
        <v>92.855829999999997</v>
      </c>
      <c r="B65" s="2">
        <v>0.59</v>
      </c>
      <c r="C65" s="2">
        <v>0.88041000000000003</v>
      </c>
      <c r="E65" s="2">
        <v>0.59</v>
      </c>
      <c r="F65" s="2">
        <f t="shared" si="4"/>
        <v>0.88878874640568761</v>
      </c>
      <c r="G65" s="1">
        <v>92.269665565751779</v>
      </c>
      <c r="H65" s="2">
        <f t="shared" si="5"/>
        <v>1.5064216040774367</v>
      </c>
      <c r="I65" s="2">
        <f t="shared" si="6"/>
        <v>0.2712469599861273</v>
      </c>
      <c r="J65" s="4">
        <f t="shared" si="7"/>
        <v>1.8041124150158794E-16</v>
      </c>
    </row>
    <row r="66" spans="1:10" x14ac:dyDescent="0.25">
      <c r="A66" s="1">
        <v>92.398089999999996</v>
      </c>
      <c r="B66" s="2">
        <v>0.6</v>
      </c>
      <c r="C66" s="2">
        <v>0.88507999999999998</v>
      </c>
      <c r="E66" s="2">
        <v>0.6</v>
      </c>
      <c r="F66" s="2">
        <f t="shared" si="4"/>
        <v>0.89313638110794269</v>
      </c>
      <c r="G66" s="1">
        <v>91.827202471369787</v>
      </c>
      <c r="H66" s="2">
        <f t="shared" si="5"/>
        <v>1.4885606351799046</v>
      </c>
      <c r="I66" s="2">
        <f t="shared" si="6"/>
        <v>0.26715904723014305</v>
      </c>
      <c r="J66" s="4">
        <f t="shared" si="7"/>
        <v>0</v>
      </c>
    </row>
    <row r="67" spans="1:10" x14ac:dyDescent="0.25">
      <c r="A67" s="1">
        <v>91.945930000000004</v>
      </c>
      <c r="B67" s="2">
        <v>0.61</v>
      </c>
      <c r="C67" s="2">
        <v>0.88963000000000003</v>
      </c>
      <c r="E67" s="2">
        <v>0.61</v>
      </c>
      <c r="F67" s="2">
        <f t="shared" si="4"/>
        <v>0.89736288672476816</v>
      </c>
      <c r="G67" s="1">
        <v>91.39037377692685</v>
      </c>
      <c r="H67" s="2">
        <f t="shared" si="5"/>
        <v>1.4710866995488003</v>
      </c>
      <c r="I67" s="2">
        <f t="shared" si="6"/>
        <v>0.2631720853211042</v>
      </c>
      <c r="J67" s="4">
        <f t="shared" si="7"/>
        <v>1.1934897514720433E-15</v>
      </c>
    </row>
    <row r="68" spans="1:10" x14ac:dyDescent="0.25">
      <c r="A68" s="1">
        <v>91.499390000000005</v>
      </c>
      <c r="B68" s="2">
        <v>0.62</v>
      </c>
      <c r="C68" s="2">
        <v>0.89405000000000001</v>
      </c>
      <c r="E68" s="2">
        <v>0.62</v>
      </c>
      <c r="F68" s="2">
        <f t="shared" si="4"/>
        <v>0.90147257427414451</v>
      </c>
      <c r="G68" s="1">
        <v>90.959059660375019</v>
      </c>
      <c r="H68" s="2">
        <f t="shared" si="5"/>
        <v>1.4539880230228137</v>
      </c>
      <c r="I68" s="2">
        <f t="shared" si="6"/>
        <v>0.25928269927856529</v>
      </c>
      <c r="J68" s="4">
        <f t="shared" si="7"/>
        <v>6.8001160258290838E-16</v>
      </c>
    </row>
    <row r="69" spans="1:10" x14ac:dyDescent="0.25">
      <c r="A69" s="1">
        <v>91.058239999999998</v>
      </c>
      <c r="B69" s="2">
        <v>0.63</v>
      </c>
      <c r="C69" s="2">
        <v>0.89834999999999998</v>
      </c>
      <c r="E69" s="2">
        <v>0.63</v>
      </c>
      <c r="F69" s="2">
        <f t="shared" si="4"/>
        <v>0.90546956805727463</v>
      </c>
      <c r="G69" s="1">
        <v>90.533143704133977</v>
      </c>
      <c r="H69" s="2">
        <f t="shared" si="5"/>
        <v>1.4372532826305946</v>
      </c>
      <c r="I69" s="2">
        <f t="shared" si="6"/>
        <v>0.2554876538992531</v>
      </c>
      <c r="J69" s="4">
        <f t="shared" si="7"/>
        <v>1.7208456881689926E-15</v>
      </c>
    </row>
    <row r="70" spans="1:10" x14ac:dyDescent="0.25">
      <c r="A70" s="1">
        <v>90.622339999999994</v>
      </c>
      <c r="B70" s="2">
        <v>0.64</v>
      </c>
      <c r="C70" s="2">
        <v>0.90254000000000001</v>
      </c>
      <c r="E70" s="2">
        <v>0.64</v>
      </c>
      <c r="F70" s="2">
        <f t="shared" si="4"/>
        <v>0.90935781509830971</v>
      </c>
      <c r="G70" s="1">
        <v>90.112512778774388</v>
      </c>
      <c r="H70" s="2">
        <f t="shared" si="5"/>
        <v>1.420871586091109</v>
      </c>
      <c r="I70" s="2">
        <f t="shared" si="6"/>
        <v>0.25178384694914008</v>
      </c>
      <c r="J70" s="4">
        <f t="shared" si="7"/>
        <v>-1.3877787807814457E-16</v>
      </c>
    </row>
    <row r="71" spans="1:10" x14ac:dyDescent="0.25">
      <c r="A71" s="1">
        <v>90.191739999999996</v>
      </c>
      <c r="B71" s="2">
        <v>0.65</v>
      </c>
      <c r="C71" s="2">
        <v>0.90661000000000003</v>
      </c>
      <c r="E71" s="2">
        <v>0.65</v>
      </c>
      <c r="F71" s="2">
        <f t="shared" si="4"/>
        <v>0.91314109404376931</v>
      </c>
      <c r="G71" s="1">
        <v>89.697056931140196</v>
      </c>
      <c r="H71" s="2">
        <f t="shared" si="5"/>
        <v>1.4048324523750297</v>
      </c>
      <c r="I71" s="2">
        <f t="shared" si="6"/>
        <v>0.24816830273208509</v>
      </c>
      <c r="J71" s="4">
        <f t="shared" si="7"/>
        <v>9.1593399531575415E-16</v>
      </c>
    </row>
    <row r="72" spans="1:10" x14ac:dyDescent="0.25">
      <c r="A72" s="1">
        <v>89.766189999999995</v>
      </c>
      <c r="B72" s="2">
        <v>0.66</v>
      </c>
      <c r="C72" s="2">
        <v>0.91057999999999995</v>
      </c>
      <c r="E72" s="2">
        <v>0.66</v>
      </c>
      <c r="F72" s="2">
        <f t="shared" si="4"/>
        <v>0.91682302355592238</v>
      </c>
      <c r="G72" s="1">
        <v>89.286669276735893</v>
      </c>
      <c r="H72" s="2">
        <f t="shared" si="5"/>
        <v>1.3891257932665491</v>
      </c>
      <c r="I72" s="2">
        <f t="shared" si="6"/>
        <v>0.24463816601198718</v>
      </c>
      <c r="J72" s="4">
        <f t="shared" si="7"/>
        <v>1.9845236565174673E-15</v>
      </c>
    </row>
    <row r="73" spans="1:10" x14ac:dyDescent="0.25">
      <c r="A73" s="1">
        <v>89.345699999999994</v>
      </c>
      <c r="B73" s="2">
        <v>0.67</v>
      </c>
      <c r="C73" s="2">
        <v>0.91442999999999997</v>
      </c>
      <c r="E73" s="2">
        <v>0.67</v>
      </c>
      <c r="F73" s="2">
        <f t="shared" si="4"/>
        <v>0.9204070702319076</v>
      </c>
      <c r="G73" s="1">
        <v>88.881245896208867</v>
      </c>
      <c r="H73" s="2">
        <f t="shared" si="5"/>
        <v>1.3737418958685188</v>
      </c>
      <c r="I73" s="2">
        <f t="shared" si="6"/>
        <v>0.24119069626694492</v>
      </c>
      <c r="J73" s="4">
        <f t="shared" si="7"/>
        <v>5.8286708792820718E-16</v>
      </c>
    </row>
    <row r="74" spans="1:10" x14ac:dyDescent="0.25">
      <c r="A74" s="1">
        <v>88.930149999999998</v>
      </c>
      <c r="B74" s="2">
        <v>0.68</v>
      </c>
      <c r="C74" s="2">
        <v>0.91818999999999995</v>
      </c>
      <c r="E74" s="2">
        <v>0.68</v>
      </c>
      <c r="F74" s="2">
        <f t="shared" ref="F74:F106" si="8">+H74*E74</f>
        <v>0.92389655607830146</v>
      </c>
      <c r="G74" s="1">
        <v>88.480685735764467</v>
      </c>
      <c r="H74" s="2">
        <f t="shared" ref="H74:H106" si="9">10^($F$2-$G$2/($H$2+G74))/$I$2</f>
        <v>1.358671405997502</v>
      </c>
      <c r="I74" s="2">
        <f t="shared" ref="I74:I106" si="10">10^($F$3-$G$3/($H$3+G74))/$I$2</f>
        <v>0.23782326225530634</v>
      </c>
      <c r="J74" s="4">
        <f t="shared" ref="J74:J106" si="11">1-H74*E74-I74*(1-E74)</f>
        <v>5.2735593669694936E-16</v>
      </c>
    </row>
    <row r="75" spans="1:10" x14ac:dyDescent="0.25">
      <c r="A75" s="1">
        <v>88.519379999999998</v>
      </c>
      <c r="B75" s="2">
        <v>0.69</v>
      </c>
      <c r="C75" s="2">
        <v>0.92184999999999995</v>
      </c>
      <c r="E75" s="2">
        <v>0.69</v>
      </c>
      <c r="F75" s="2">
        <f t="shared" si="8"/>
        <v>0.92729466556879958</v>
      </c>
      <c r="G75" s="1">
        <v>88.084890511356676</v>
      </c>
      <c r="H75" s="2">
        <f t="shared" si="9"/>
        <v>1.3439053124185503</v>
      </c>
      <c r="I75" s="2">
        <f t="shared" si="10"/>
        <v>0.23453333687484312</v>
      </c>
      <c r="J75" s="4">
        <f t="shared" si="11"/>
        <v>-9.5756735873919752E-16</v>
      </c>
    </row>
    <row r="76" spans="1:10" x14ac:dyDescent="0.25">
      <c r="A76" s="1">
        <v>88.11336</v>
      </c>
      <c r="B76" s="2">
        <v>0.7</v>
      </c>
      <c r="C76" s="2">
        <v>0.92540999999999995</v>
      </c>
      <c r="E76" s="2">
        <v>0.7</v>
      </c>
      <c r="F76" s="2">
        <f t="shared" si="8"/>
        <v>0.93060445231075073</v>
      </c>
      <c r="G76" s="1">
        <v>87.693764616503685</v>
      </c>
      <c r="H76" s="2">
        <f t="shared" si="9"/>
        <v>1.3294349318725012</v>
      </c>
      <c r="I76" s="2">
        <f t="shared" si="10"/>
        <v>0.23131849229749099</v>
      </c>
      <c r="J76" s="4">
        <f t="shared" si="11"/>
        <v>1.9567680809018384E-15</v>
      </c>
    </row>
    <row r="77" spans="1:10" x14ac:dyDescent="0.25">
      <c r="A77" s="1">
        <v>87.711979999999997</v>
      </c>
      <c r="B77" s="2">
        <v>0.71</v>
      </c>
      <c r="C77" s="2">
        <v>0.92888000000000004</v>
      </c>
      <c r="E77" s="2">
        <v>0.71</v>
      </c>
      <c r="F77" s="2">
        <f t="shared" si="8"/>
        <v>0.9338288453446556</v>
      </c>
      <c r="G77" s="1">
        <v>87.307215033583006</v>
      </c>
      <c r="H77" s="2">
        <f t="shared" si="9"/>
        <v>1.3152518948516276</v>
      </c>
      <c r="I77" s="2">
        <f t="shared" si="10"/>
        <v>0.22817639536325698</v>
      </c>
      <c r="J77" s="4">
        <f t="shared" si="11"/>
        <v>-1.3877787807814457E-16</v>
      </c>
    </row>
    <row r="78" spans="1:10" x14ac:dyDescent="0.25">
      <c r="A78" s="1">
        <v>87.315160000000006</v>
      </c>
      <c r="B78" s="2">
        <v>0.72</v>
      </c>
      <c r="C78" s="2">
        <v>0.93227000000000004</v>
      </c>
      <c r="E78" s="2">
        <v>0.72</v>
      </c>
      <c r="F78" s="2">
        <f t="shared" si="8"/>
        <v>0.93697065509897981</v>
      </c>
      <c r="G78" s="1">
        <v>86.925151248465255</v>
      </c>
      <c r="H78" s="2">
        <f t="shared" si="9"/>
        <v>1.3013481320819165</v>
      </c>
      <c r="I78" s="2">
        <f t="shared" si="10"/>
        <v>0.22510480321792858</v>
      </c>
      <c r="J78" s="4">
        <f t="shared" si="11"/>
        <v>1.8041124150158794E-16</v>
      </c>
    </row>
    <row r="79" spans="1:10" x14ac:dyDescent="0.25">
      <c r="A79" s="1">
        <v>86.922839999999994</v>
      </c>
      <c r="B79" s="2">
        <v>0.73</v>
      </c>
      <c r="C79" s="2">
        <v>0.93555999999999995</v>
      </c>
      <c r="E79" s="2">
        <v>0.73</v>
      </c>
      <c r="F79" s="2">
        <f t="shared" si="8"/>
        <v>0.94003257902132775</v>
      </c>
      <c r="G79" s="1">
        <v>86.547485168354555</v>
      </c>
      <c r="H79" s="2">
        <f t="shared" si="9"/>
        <v>1.2877158616730517</v>
      </c>
      <c r="I79" s="2">
        <f t="shared" si="10"/>
        <v>0.22210155918026306</v>
      </c>
      <c r="J79" s="4">
        <f t="shared" si="11"/>
        <v>1.2212453270876722E-15</v>
      </c>
    </row>
    <row r="80" spans="1:10" x14ac:dyDescent="0.25">
      <c r="A80" s="1">
        <v>86.53492</v>
      </c>
      <c r="B80" s="2">
        <v>0.74</v>
      </c>
      <c r="C80" s="2">
        <v>0.93876999999999999</v>
      </c>
      <c r="E80" s="2">
        <v>0.74</v>
      </c>
      <c r="F80" s="2">
        <f t="shared" si="8"/>
        <v>0.94301720690545032</v>
      </c>
      <c r="G80" s="1">
        <v>86.174131042704502</v>
      </c>
      <c r="H80" s="2">
        <f t="shared" si="9"/>
        <v>1.2743475768992572</v>
      </c>
      <c r="I80" s="2">
        <f t="shared" si="10"/>
        <v>0.2191645888251893</v>
      </c>
      <c r="J80" s="4">
        <f t="shared" si="11"/>
        <v>4.5796699765787707E-16</v>
      </c>
    </row>
    <row r="81" spans="1:10" x14ac:dyDescent="0.25">
      <c r="A81" s="1">
        <v>86.151250000000005</v>
      </c>
      <c r="B81" s="2">
        <v>0.75</v>
      </c>
      <c r="C81" s="2">
        <v>0.94191000000000003</v>
      </c>
      <c r="E81" s="2">
        <v>0.75</v>
      </c>
      <c r="F81" s="2">
        <f t="shared" si="8"/>
        <v>0.94592702593238154</v>
      </c>
      <c r="G81" s="1">
        <v>85.805005387086354</v>
      </c>
      <c r="H81" s="2">
        <f t="shared" si="9"/>
        <v>1.2612360345765088</v>
      </c>
      <c r="I81" s="2">
        <f t="shared" si="10"/>
        <v>0.21629189627046821</v>
      </c>
      <c r="J81" s="4">
        <f t="shared" si="11"/>
        <v>1.4085954624931674E-15</v>
      </c>
    </row>
    <row r="82" spans="1:10" x14ac:dyDescent="0.25">
      <c r="A82" s="1">
        <v>85.771850000000001</v>
      </c>
      <c r="B82" s="2">
        <v>0.76</v>
      </c>
      <c r="C82" s="2">
        <v>0.94496000000000002</v>
      </c>
      <c r="E82" s="2">
        <v>0.76</v>
      </c>
      <c r="F82" s="2">
        <f t="shared" si="8"/>
        <v>0.9487644254427936</v>
      </c>
      <c r="G82" s="1">
        <v>85.440026909891614</v>
      </c>
      <c r="H82" s="2">
        <f t="shared" si="9"/>
        <v>1.2483742440036758</v>
      </c>
      <c r="I82" s="2">
        <f t="shared" si="10"/>
        <v>0.2134815606550263</v>
      </c>
      <c r="J82" s="4">
        <f t="shared" si="11"/>
        <v>9.0205620750793969E-17</v>
      </c>
    </row>
    <row r="83" spans="1:10" x14ac:dyDescent="0.25">
      <c r="A83" s="1">
        <v>85.396609999999995</v>
      </c>
      <c r="B83" s="2">
        <v>0.77</v>
      </c>
      <c r="C83" s="2">
        <v>0.94794</v>
      </c>
      <c r="E83" s="2">
        <v>0.77</v>
      </c>
      <c r="F83" s="2">
        <f t="shared" si="8"/>
        <v>0.95153170145647359</v>
      </c>
      <c r="G83" s="1">
        <v>85.079116441752518</v>
      </c>
      <c r="H83" s="2">
        <f t="shared" si="9"/>
        <v>1.2357554564369786</v>
      </c>
      <c r="I83" s="2">
        <f t="shared" si="10"/>
        <v>0.21073173279793389</v>
      </c>
      <c r="J83" s="4">
        <f t="shared" si="11"/>
        <v>1.6167622796103842E-15</v>
      </c>
    </row>
    <row r="84" spans="1:10" x14ac:dyDescent="0.25">
      <c r="A84" s="1">
        <v>85.025350000000003</v>
      </c>
      <c r="B84" s="2">
        <v>0.78</v>
      </c>
      <c r="C84" s="2">
        <v>0.95084000000000002</v>
      </c>
      <c r="E84" s="2">
        <v>0.78</v>
      </c>
      <c r="F84" s="2">
        <f t="shared" si="8"/>
        <v>0.95423106095390764</v>
      </c>
      <c r="G84" s="1">
        <v>84.722196867574141</v>
      </c>
      <c r="H84" s="2">
        <f t="shared" si="9"/>
        <v>1.2233731550691123</v>
      </c>
      <c r="I84" s="2">
        <f t="shared" si="10"/>
        <v>0.20804063202768736</v>
      </c>
      <c r="J84" s="4">
        <f t="shared" si="11"/>
        <v>1.1449174941446927E-15</v>
      </c>
    </row>
    <row r="85" spans="1:10" x14ac:dyDescent="0.25">
      <c r="A85" s="1">
        <v>84.658230000000003</v>
      </c>
      <c r="B85" s="2">
        <v>0.79</v>
      </c>
      <c r="C85" s="2">
        <v>0.95367000000000002</v>
      </c>
      <c r="E85" s="2">
        <v>0.79</v>
      </c>
      <c r="F85" s="2">
        <f t="shared" si="8"/>
        <v>0.95686462593385824</v>
      </c>
      <c r="G85" s="1">
        <v>84.369193061069623</v>
      </c>
      <c r="H85" s="2">
        <f t="shared" si="9"/>
        <v>1.2112210454858965</v>
      </c>
      <c r="I85" s="2">
        <f t="shared" si="10"/>
        <v>0.2054065431721078</v>
      </c>
      <c r="J85" s="4">
        <f t="shared" si="11"/>
        <v>-8.6736173798840355E-16</v>
      </c>
    </row>
    <row r="86" spans="1:10" x14ac:dyDescent="0.25">
      <c r="A86" s="1">
        <v>84.294970000000006</v>
      </c>
      <c r="B86" s="2">
        <v>0.8</v>
      </c>
      <c r="C86" s="2">
        <v>0.95643999999999996</v>
      </c>
      <c r="E86" s="2">
        <v>0.8</v>
      </c>
      <c r="F86" s="2">
        <f t="shared" si="8"/>
        <v>0.95943443726004785</v>
      </c>
      <c r="G86" s="1">
        <v>84.020031821700385</v>
      </c>
      <c r="H86" s="2">
        <f t="shared" si="9"/>
        <v>1.1992930465750598</v>
      </c>
      <c r="I86" s="2">
        <f t="shared" si="10"/>
        <v>0.20282781369976322</v>
      </c>
      <c r="J86" s="4">
        <f t="shared" si="11"/>
        <v>-4.7878367936959876E-16</v>
      </c>
    </row>
    <row r="87" spans="1:10" x14ac:dyDescent="0.25">
      <c r="A87" s="1">
        <v>83.935569999999998</v>
      </c>
      <c r="B87" s="2">
        <v>0.81</v>
      </c>
      <c r="C87" s="2">
        <v>0.95913999999999999</v>
      </c>
      <c r="E87" s="2">
        <v>0.81</v>
      </c>
      <c r="F87" s="2">
        <f t="shared" si="8"/>
        <v>0.96194245830916358</v>
      </c>
      <c r="G87" s="1">
        <v>83.674641813923571</v>
      </c>
      <c r="H87" s="2">
        <f t="shared" si="9"/>
        <v>1.1875832818631649</v>
      </c>
      <c r="I87" s="2">
        <f t="shared" si="10"/>
        <v>0.20030285100440198</v>
      </c>
      <c r="J87" s="4">
        <f t="shared" si="11"/>
        <v>0</v>
      </c>
    </row>
    <row r="88" spans="1:10" x14ac:dyDescent="0.25">
      <c r="A88" s="1">
        <v>83.579970000000003</v>
      </c>
      <c r="B88" s="2">
        <v>0.82</v>
      </c>
      <c r="C88" s="2">
        <v>0.96177000000000001</v>
      </c>
      <c r="E88" s="2">
        <v>0.82</v>
      </c>
      <c r="F88" s="2">
        <f t="shared" si="8"/>
        <v>0.96439057843161013</v>
      </c>
      <c r="G88" s="1">
        <v>83.332953508654583</v>
      </c>
      <c r="H88" s="2">
        <f t="shared" si="9"/>
        <v>1.1760860712580612</v>
      </c>
      <c r="I88" s="2">
        <f t="shared" si="10"/>
        <v>0.19783011982438634</v>
      </c>
      <c r="J88" s="4">
        <f t="shared" si="11"/>
        <v>3.1225022567582528E-16</v>
      </c>
    </row>
    <row r="89" spans="1:10" x14ac:dyDescent="0.25">
      <c r="A89" s="1">
        <v>83.228099999999998</v>
      </c>
      <c r="B89" s="2">
        <v>0.83</v>
      </c>
      <c r="C89" s="2">
        <v>0.96433999999999997</v>
      </c>
      <c r="E89" s="2">
        <v>0.83</v>
      </c>
      <c r="F89" s="2">
        <f t="shared" si="8"/>
        <v>0.96678061623576383</v>
      </c>
      <c r="G89" s="1">
        <v>82.994899126855586</v>
      </c>
      <c r="H89" s="2">
        <f t="shared" si="9"/>
        <v>1.1647959231756191</v>
      </c>
      <c r="I89" s="2">
        <f t="shared" si="10"/>
        <v>0.19540813978962379</v>
      </c>
      <c r="J89" s="4">
        <f t="shared" si="11"/>
        <v>1.1102230246251565E-16</v>
      </c>
    </row>
    <row r="90" spans="1:10" x14ac:dyDescent="0.25">
      <c r="A90" s="1">
        <v>82.879900000000006</v>
      </c>
      <c r="B90" s="2">
        <v>0.84</v>
      </c>
      <c r="C90" s="2">
        <v>0.96684999999999999</v>
      </c>
      <c r="E90" s="2">
        <v>0.84</v>
      </c>
      <c r="F90" s="2">
        <f t="shared" si="8"/>
        <v>0.96911432270576803</v>
      </c>
      <c r="G90" s="1">
        <v>82.660412585165247</v>
      </c>
      <c r="H90" s="2">
        <f t="shared" si="9"/>
        <v>1.1537075270306762</v>
      </c>
      <c r="I90" s="2">
        <f t="shared" si="10"/>
        <v>0.19303548308894991</v>
      </c>
      <c r="J90" s="4">
        <f t="shared" si="11"/>
        <v>0</v>
      </c>
    </row>
    <row r="91" spans="1:10" x14ac:dyDescent="0.25">
      <c r="A91" s="1">
        <v>82.535259999999994</v>
      </c>
      <c r="B91" s="2">
        <v>0.85</v>
      </c>
      <c r="C91" s="2">
        <v>0.96930000000000005</v>
      </c>
      <c r="E91" s="2">
        <v>0.85</v>
      </c>
      <c r="F91" s="2">
        <f t="shared" si="8"/>
        <v>0.97139338416230037</v>
      </c>
      <c r="G91" s="1">
        <v>82.329429443487982</v>
      </c>
      <c r="H91" s="2">
        <f t="shared" si="9"/>
        <v>1.1428157460732946</v>
      </c>
      <c r="I91" s="2">
        <f t="shared" si="10"/>
        <v>0.19071077225133232</v>
      </c>
      <c r="J91" s="4">
        <f t="shared" si="11"/>
        <v>-2.1857515797307769E-16</v>
      </c>
    </row>
    <row r="92" spans="1:10" x14ac:dyDescent="0.25">
      <c r="A92" s="1">
        <v>82.194209999999998</v>
      </c>
      <c r="B92" s="2">
        <v>0.86</v>
      </c>
      <c r="C92" s="2">
        <v>0.97169000000000005</v>
      </c>
      <c r="E92" s="2">
        <v>0.86</v>
      </c>
      <c r="F92" s="2">
        <f t="shared" si="8"/>
        <v>0.97361942507514432</v>
      </c>
      <c r="G92" s="1">
        <v>82.001886854465525</v>
      </c>
      <c r="H92" s="2">
        <f t="shared" si="9"/>
        <v>1.1321156105524934</v>
      </c>
      <c r="I92" s="2">
        <f t="shared" si="10"/>
        <v>0.18843267803468638</v>
      </c>
      <c r="J92" s="4">
        <f t="shared" si="11"/>
        <v>-4.1286418728248009E-16</v>
      </c>
    </row>
    <row r="93" spans="1:10" x14ac:dyDescent="0.25">
      <c r="A93" s="1">
        <v>81.856579999999994</v>
      </c>
      <c r="B93" s="2">
        <v>0.87</v>
      </c>
      <c r="C93" s="2">
        <v>0.97402999999999995</v>
      </c>
      <c r="E93" s="2">
        <v>0.87</v>
      </c>
      <c r="F93" s="2">
        <f t="shared" si="8"/>
        <v>0.97579401073586158</v>
      </c>
      <c r="G93" s="1">
        <v>81.677723514753978</v>
      </c>
      <c r="H93" s="2">
        <f t="shared" si="9"/>
        <v>1.1216023111906455</v>
      </c>
      <c r="I93" s="2">
        <f t="shared" si="10"/>
        <v>0.18619991741643466</v>
      </c>
      <c r="J93" s="4">
        <f t="shared" si="11"/>
        <v>1.9116652705264414E-15</v>
      </c>
    </row>
    <row r="94" spans="1:10" x14ac:dyDescent="0.25">
      <c r="A94" s="1">
        <v>81.522379999999998</v>
      </c>
      <c r="B94" s="2">
        <v>0.88</v>
      </c>
      <c r="C94" s="2">
        <v>0.97631000000000001</v>
      </c>
      <c r="E94" s="2">
        <v>0.88</v>
      </c>
      <c r="F94" s="2">
        <f t="shared" si="8"/>
        <v>0.97791864979835996</v>
      </c>
      <c r="G94" s="1">
        <v>81.356879618037581</v>
      </c>
      <c r="H94" s="2">
        <f t="shared" si="9"/>
        <v>1.1112711929526817</v>
      </c>
      <c r="I94" s="2">
        <f t="shared" si="10"/>
        <v>0.18401125168034005</v>
      </c>
      <c r="J94" s="4">
        <f t="shared" si="11"/>
        <v>-7.6674777638174874E-16</v>
      </c>
    </row>
    <row r="95" spans="1:10" x14ac:dyDescent="0.25">
      <c r="A95" s="1">
        <v>81.191500000000005</v>
      </c>
      <c r="B95" s="2">
        <v>0.89</v>
      </c>
      <c r="C95" s="2">
        <v>0.97853999999999997</v>
      </c>
      <c r="E95" s="2">
        <v>0.89</v>
      </c>
      <c r="F95" s="2">
        <f t="shared" si="8"/>
        <v>0.97999479669461376</v>
      </c>
      <c r="G95" s="1">
        <v>81.039296809707253</v>
      </c>
      <c r="H95" s="2">
        <f t="shared" si="9"/>
        <v>1.1011177490950717</v>
      </c>
      <c r="I95" s="2">
        <f t="shared" si="10"/>
        <v>0.18186548459440763</v>
      </c>
      <c r="J95" s="4">
        <f t="shared" si="11"/>
        <v>1.4051260155412137E-15</v>
      </c>
    </row>
    <row r="96" spans="1:10" x14ac:dyDescent="0.25">
      <c r="A96" s="1">
        <v>80.863950000000003</v>
      </c>
      <c r="B96" s="2">
        <v>0.9</v>
      </c>
      <c r="C96" s="2">
        <v>0.98072000000000004</v>
      </c>
      <c r="E96" s="2">
        <v>0.9</v>
      </c>
      <c r="F96" s="2">
        <f t="shared" si="8"/>
        <v>0.98202385393249836</v>
      </c>
      <c r="G96" s="1">
        <v>80.72491814314138</v>
      </c>
      <c r="H96" s="2">
        <f t="shared" si="9"/>
        <v>1.0911376154805537</v>
      </c>
      <c r="I96" s="2">
        <f t="shared" si="10"/>
        <v>0.1797614606750175</v>
      </c>
      <c r="J96" s="4">
        <f t="shared" si="11"/>
        <v>-1.0408340855860843E-16</v>
      </c>
    </row>
    <row r="97" spans="1:10" x14ac:dyDescent="0.25">
      <c r="A97" s="1">
        <v>80.539609999999996</v>
      </c>
      <c r="B97" s="2">
        <v>0.91</v>
      </c>
      <c r="C97" s="2">
        <v>0.98285</v>
      </c>
      <c r="E97" s="2">
        <v>0.91</v>
      </c>
      <c r="F97" s="2">
        <f t="shared" si="8"/>
        <v>0.98400717428205742</v>
      </c>
      <c r="G97" s="1">
        <v>80.41368803752313</v>
      </c>
      <c r="H97" s="2">
        <f t="shared" si="9"/>
        <v>1.081326565145118</v>
      </c>
      <c r="I97" s="2">
        <f t="shared" si="10"/>
        <v>0.1776980635326936</v>
      </c>
      <c r="J97" s="4">
        <f t="shared" si="11"/>
        <v>1.6306400674181987E-16</v>
      </c>
    </row>
    <row r="98" spans="1:10" x14ac:dyDescent="0.25">
      <c r="A98" s="1">
        <v>80.218500000000006</v>
      </c>
      <c r="B98" s="2">
        <v>0.92</v>
      </c>
      <c r="C98" s="2">
        <v>0.98492999999999997</v>
      </c>
      <c r="E98" s="2">
        <v>0.92</v>
      </c>
      <c r="F98" s="2">
        <f t="shared" si="8"/>
        <v>0.9859460628563852</v>
      </c>
      <c r="G98" s="1">
        <v>80.105552237135853</v>
      </c>
      <c r="H98" s="2">
        <f t="shared" si="9"/>
        <v>1.0716805031047665</v>
      </c>
      <c r="I98" s="2">
        <f t="shared" si="10"/>
        <v>0.17567421429519686</v>
      </c>
      <c r="J98" s="4">
        <f t="shared" si="11"/>
        <v>-9.3848540050345264E-16</v>
      </c>
    </row>
    <row r="99" spans="1:10" x14ac:dyDescent="0.25">
      <c r="A99" s="1">
        <v>79.900469999999999</v>
      </c>
      <c r="B99" s="2">
        <v>0.93</v>
      </c>
      <c r="C99" s="2">
        <v>0.98695999999999995</v>
      </c>
      <c r="E99" s="2">
        <v>0.93</v>
      </c>
      <c r="F99" s="2">
        <f t="shared" si="8"/>
        <v>0.98784177909272708</v>
      </c>
      <c r="G99" s="1">
        <v>79.800457772077138</v>
      </c>
      <c r="H99" s="2">
        <f t="shared" si="9"/>
        <v>1.0621954613900291</v>
      </c>
      <c r="I99" s="2">
        <f t="shared" si="10"/>
        <v>0.17368887010388923</v>
      </c>
      <c r="J99" s="4">
        <f t="shared" si="11"/>
        <v>6.83481049534862E-16</v>
      </c>
    </row>
    <row r="100" spans="1:10" x14ac:dyDescent="0.25">
      <c r="A100" s="1">
        <v>79.585530000000006</v>
      </c>
      <c r="B100" s="2">
        <v>0.94</v>
      </c>
      <c r="C100" s="2">
        <v>0.98895</v>
      </c>
      <c r="E100" s="2">
        <v>0.94</v>
      </c>
      <c r="F100" s="2">
        <f t="shared" si="8"/>
        <v>0.98969553863922921</v>
      </c>
      <c r="G100" s="1">
        <v>79.49835292033805</v>
      </c>
      <c r="H100" s="2">
        <f t="shared" si="9"/>
        <v>1.0528675942970525</v>
      </c>
      <c r="I100" s="2">
        <f t="shared" si="10"/>
        <v>0.17174102267953989</v>
      </c>
      <c r="J100" s="4">
        <f t="shared" si="11"/>
        <v>-1.6132928326584306E-15</v>
      </c>
    </row>
    <row r="101" spans="1:10" x14ac:dyDescent="0.25">
      <c r="A101" s="1">
        <v>79.273610000000005</v>
      </c>
      <c r="B101" s="2">
        <v>0.95</v>
      </c>
      <c r="C101" s="2">
        <v>0.9909</v>
      </c>
      <c r="E101" s="2">
        <v>0.95</v>
      </c>
      <c r="F101" s="2">
        <f t="shared" si="8"/>
        <v>0.99150851515230165</v>
      </c>
      <c r="G101" s="1">
        <v>79.199187171191966</v>
      </c>
      <c r="H101" s="2">
        <f t="shared" si="9"/>
        <v>1.0436931738445281</v>
      </c>
      <c r="I101" s="2">
        <f t="shared" si="10"/>
        <v>0.16982969695396061</v>
      </c>
      <c r="J101" s="4">
        <f t="shared" si="11"/>
        <v>3.1225022567582528E-16</v>
      </c>
    </row>
    <row r="102" spans="1:10" x14ac:dyDescent="0.25">
      <c r="A102" s="1">
        <v>78.964699999999993</v>
      </c>
      <c r="B102" s="2">
        <v>0.96</v>
      </c>
      <c r="C102" s="2">
        <v>0.99280000000000002</v>
      </c>
      <c r="E102" s="2">
        <v>0.96</v>
      </c>
      <c r="F102" s="2">
        <f t="shared" si="8"/>
        <v>0.99328184200943581</v>
      </c>
      <c r="G102" s="1">
        <v>78.902911189844801</v>
      </c>
      <c r="H102" s="2">
        <f t="shared" si="9"/>
        <v>1.0346685854264956</v>
      </c>
      <c r="I102" s="2">
        <f t="shared" si="10"/>
        <v>0.16795394976408215</v>
      </c>
      <c r="J102" s="4">
        <f t="shared" si="11"/>
        <v>8.9685203708000927E-16</v>
      </c>
    </row>
    <row r="103" spans="1:10" x14ac:dyDescent="0.25">
      <c r="A103" s="1">
        <v>78.658680000000004</v>
      </c>
      <c r="B103" s="2">
        <v>0.97</v>
      </c>
      <c r="C103" s="2">
        <v>0.99465999999999999</v>
      </c>
      <c r="E103" s="2">
        <v>0.97</v>
      </c>
      <c r="F103" s="2">
        <f t="shared" si="8"/>
        <v>0.99501661394184171</v>
      </c>
      <c r="G103" s="1">
        <v>78.609476783296117</v>
      </c>
      <c r="H103" s="2">
        <f t="shared" si="9"/>
        <v>1.0257903236513832</v>
      </c>
      <c r="I103" s="2">
        <f t="shared" si="10"/>
        <v>0.16611286860526575</v>
      </c>
      <c r="J103" s="4">
        <f t="shared" si="11"/>
        <v>3.1311758741381368E-16</v>
      </c>
    </row>
    <row r="104" spans="1:10" x14ac:dyDescent="0.25">
      <c r="A104" s="1">
        <v>78.355540000000005</v>
      </c>
      <c r="B104" s="2">
        <v>0.98</v>
      </c>
      <c r="C104" s="2">
        <v>0.99648000000000003</v>
      </c>
      <c r="E104" s="2">
        <v>0.98</v>
      </c>
      <c r="F104" s="2">
        <f t="shared" si="8"/>
        <v>0.99671388859118337</v>
      </c>
      <c r="G104" s="1">
        <v>78.318836867364411</v>
      </c>
      <c r="H104" s="2">
        <f t="shared" si="9"/>
        <v>1.0170549883583504</v>
      </c>
      <c r="I104" s="2">
        <f t="shared" si="10"/>
        <v>0.16430557044081168</v>
      </c>
      <c r="J104" s="4">
        <f t="shared" si="11"/>
        <v>3.9118014383277E-16</v>
      </c>
    </row>
    <row r="105" spans="1:10" x14ac:dyDescent="0.25">
      <c r="A105" s="1">
        <v>78.055179999999993</v>
      </c>
      <c r="B105" s="2">
        <v>0.99</v>
      </c>
      <c r="C105" s="2">
        <v>0.99826000000000004</v>
      </c>
      <c r="E105" s="2">
        <v>0.99</v>
      </c>
      <c r="F105" s="2">
        <f t="shared" si="8"/>
        <v>0.9983746879944756</v>
      </c>
      <c r="G105" s="1">
        <v>78.03094543483769</v>
      </c>
      <c r="H105" s="2">
        <f t="shared" si="9"/>
        <v>1.0084592808025006</v>
      </c>
      <c r="I105" s="2">
        <f t="shared" si="10"/>
        <v>0.1625312005648607</v>
      </c>
      <c r="J105" s="4">
        <f t="shared" si="11"/>
        <v>-1.2420424931602891E-13</v>
      </c>
    </row>
    <row r="106" spans="1:10" x14ac:dyDescent="0.25">
      <c r="A106" s="1">
        <v>77.757660000000001</v>
      </c>
      <c r="B106" s="2">
        <v>1</v>
      </c>
      <c r="C106" s="2">
        <v>1</v>
      </c>
      <c r="E106" s="2">
        <v>1</v>
      </c>
      <c r="F106" s="2">
        <f t="shared" si="8"/>
        <v>1.0000000699743672</v>
      </c>
      <c r="G106" s="1">
        <v>77.745759891455378</v>
      </c>
      <c r="H106" s="2">
        <f t="shared" si="9"/>
        <v>1.0000000699743672</v>
      </c>
      <c r="I106" s="2">
        <f t="shared" si="10"/>
        <v>0.16078894591144313</v>
      </c>
      <c r="J106" s="4">
        <f t="shared" si="11"/>
        <v>-6.9974367189473696E-8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HO 3-Stage</vt:lpstr>
      <vt:lpstr>Hexane-Octane</vt:lpstr>
      <vt:lpstr>HO MT</vt:lpstr>
      <vt:lpstr>HO xy</vt:lpstr>
      <vt:lpstr>HO 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Lane, Alan</cp:lastModifiedBy>
  <cp:lastPrinted>2019-11-30T03:07:11Z</cp:lastPrinted>
  <dcterms:created xsi:type="dcterms:W3CDTF">2013-01-13T02:51:17Z</dcterms:created>
  <dcterms:modified xsi:type="dcterms:W3CDTF">2020-02-13T20:54:07Z</dcterms:modified>
</cp:coreProperties>
</file>