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obiedw\Documents\A Separations Book\Chapter 10 Distillation - Multicomponent Systems\"/>
    </mc:Choice>
  </mc:AlternateContent>
  <bookViews>
    <workbookView xWindow="0" yWindow="0" windowWidth="24000" windowHeight="11028" tabRatio="807"/>
  </bookViews>
  <sheets>
    <sheet name="10-Tray" sheetId="24" r:id="rId1"/>
    <sheet name="x" sheetId="11" r:id="rId2"/>
    <sheet name="y" sheetId="25" r:id="rId3"/>
    <sheet name="Temp" sheetId="10" r:id="rId4"/>
    <sheet name="Flow" sheetId="9" r:id="rId5"/>
    <sheet name="DIY" sheetId="28" r:id="rId6"/>
  </sheets>
  <definedNames>
    <definedName name="solver_adj" localSheetId="0" hidden="1">'10-Tray'!$X$7:$X$18,'10-Tray'!$K$7,'10-Tray'!$L$7,'10-Tray'!$M$7</definedName>
    <definedName name="solver_adj" localSheetId="5" hidden="1">DIY!$X$7:$X$18,DIY!$K$7,DIY!$L$7,DIY!$M$7</definedName>
    <definedName name="solver_cvg" localSheetId="0" hidden="1">0.0001</definedName>
    <definedName name="solver_cvg" localSheetId="5" hidden="1">0.0001</definedName>
    <definedName name="solver_drv" localSheetId="0" hidden="1">1</definedName>
    <definedName name="solver_drv" localSheetId="5" hidden="1">1</definedName>
    <definedName name="solver_eng" localSheetId="0" hidden="1">1</definedName>
    <definedName name="solver_eng" localSheetId="5" hidden="1">1</definedName>
    <definedName name="solver_est" localSheetId="0" hidden="1">1</definedName>
    <definedName name="solver_est" localSheetId="5" hidden="1">1</definedName>
    <definedName name="solver_itr" localSheetId="0" hidden="1">100</definedName>
    <definedName name="solver_itr" localSheetId="5" hidden="1">100</definedName>
    <definedName name="solver_lhs1" localSheetId="0" hidden="1">'10-Tray'!$AC$7:$AC$18</definedName>
    <definedName name="solver_lhs1" localSheetId="5" hidden="1">DIY!$AC$7:$AC$18</definedName>
    <definedName name="solver_lhs10" localSheetId="0" hidden="1">'10-Tray'!$AC$9</definedName>
    <definedName name="solver_lhs10" localSheetId="5" hidden="1">DIY!$AC$9</definedName>
    <definedName name="solver_lhs11" localSheetId="0" hidden="1">'10-Tray'!$AC$9</definedName>
    <definedName name="solver_lhs11" localSheetId="5" hidden="1">DIY!$AC$9</definedName>
    <definedName name="solver_lhs12" localSheetId="0" hidden="1">'10-Tray'!$AC$9</definedName>
    <definedName name="solver_lhs12" localSheetId="5" hidden="1">DIY!$AC$9</definedName>
    <definedName name="solver_lhs13" localSheetId="0" hidden="1">'10-Tray'!$AC$9</definedName>
    <definedName name="solver_lhs13" localSheetId="5" hidden="1">DIY!$AC$9</definedName>
    <definedName name="solver_lhs2" localSheetId="0" hidden="1">'10-Tray'!$P$20:$Q$20</definedName>
    <definedName name="solver_lhs2" localSheetId="5" hidden="1">DIY!$P$20:$Q$20</definedName>
    <definedName name="solver_lhs3" localSheetId="0" hidden="1">'10-Tray'!$AC$9</definedName>
    <definedName name="solver_lhs3" localSheetId="5" hidden="1">DIY!$AC$9</definedName>
    <definedName name="solver_lhs4" localSheetId="0" hidden="1">'10-Tray'!$AC$9</definedName>
    <definedName name="solver_lhs4" localSheetId="5" hidden="1">DIY!$AC$9</definedName>
    <definedName name="solver_lhs5" localSheetId="0" hidden="1">'10-Tray'!$AC$9</definedName>
    <definedName name="solver_lhs5" localSheetId="5" hidden="1">DIY!$AC$9</definedName>
    <definedName name="solver_lhs6" localSheetId="0" hidden="1">'10-Tray'!$AC$9</definedName>
    <definedName name="solver_lhs6" localSheetId="5" hidden="1">DIY!$AC$9</definedName>
    <definedName name="solver_lhs7" localSheetId="0" hidden="1">'10-Tray'!$AC$9</definedName>
    <definedName name="solver_lhs7" localSheetId="5" hidden="1">DIY!$AC$9</definedName>
    <definedName name="solver_lhs8" localSheetId="0" hidden="1">'10-Tray'!$AC$9</definedName>
    <definedName name="solver_lhs8" localSheetId="5" hidden="1">DIY!$AC$9</definedName>
    <definedName name="solver_lhs9" localSheetId="0" hidden="1">'10-Tray'!$AC$9</definedName>
    <definedName name="solver_lhs9" localSheetId="5" hidden="1">DIY!$AC$9</definedName>
    <definedName name="solver_lin" localSheetId="0" hidden="1">2</definedName>
    <definedName name="solver_lin" localSheetId="5" hidden="1">2</definedName>
    <definedName name="solver_mip" localSheetId="0" hidden="1">2147483647</definedName>
    <definedName name="solver_mip" localSheetId="5" hidden="1">2147483647</definedName>
    <definedName name="solver_mni" localSheetId="0" hidden="1">30</definedName>
    <definedName name="solver_mni" localSheetId="5" hidden="1">30</definedName>
    <definedName name="solver_mrt" localSheetId="0" hidden="1">0.075</definedName>
    <definedName name="solver_mrt" localSheetId="5" hidden="1">0.075</definedName>
    <definedName name="solver_msl" localSheetId="0" hidden="1">2</definedName>
    <definedName name="solver_msl" localSheetId="5" hidden="1">2</definedName>
    <definedName name="solver_neg" localSheetId="0" hidden="1">2</definedName>
    <definedName name="solver_neg" localSheetId="5" hidden="1">2</definedName>
    <definedName name="solver_nod" localSheetId="0" hidden="1">2147483647</definedName>
    <definedName name="solver_nod" localSheetId="5" hidden="1">2147483647</definedName>
    <definedName name="solver_num" localSheetId="0" hidden="1">2</definedName>
    <definedName name="solver_num" localSheetId="5" hidden="1">2</definedName>
    <definedName name="solver_nwt" localSheetId="0" hidden="1">1</definedName>
    <definedName name="solver_nwt" localSheetId="5" hidden="1">1</definedName>
    <definedName name="solver_opt" localSheetId="0" hidden="1">'10-Tray'!$O$20</definedName>
    <definedName name="solver_opt" localSheetId="5" hidden="1">DIY!$O$20</definedName>
    <definedName name="solver_pre" localSheetId="0" hidden="1">0.000001</definedName>
    <definedName name="solver_pre" localSheetId="5" hidden="1">0.000001</definedName>
    <definedName name="solver_rbv" localSheetId="0" hidden="1">1</definedName>
    <definedName name="solver_rbv" localSheetId="5" hidden="1">1</definedName>
    <definedName name="solver_rel1" localSheetId="0" hidden="1">2</definedName>
    <definedName name="solver_rel1" localSheetId="5" hidden="1">2</definedName>
    <definedName name="solver_rel10" localSheetId="0" hidden="1">2</definedName>
    <definedName name="solver_rel10" localSheetId="5" hidden="1">2</definedName>
    <definedName name="solver_rel11" localSheetId="0" hidden="1">2</definedName>
    <definedName name="solver_rel11" localSheetId="5" hidden="1">2</definedName>
    <definedName name="solver_rel12" localSheetId="0" hidden="1">2</definedName>
    <definedName name="solver_rel12" localSheetId="5" hidden="1">2</definedName>
    <definedName name="solver_rel13" localSheetId="0" hidden="1">2</definedName>
    <definedName name="solver_rel13" localSheetId="5" hidden="1">2</definedName>
    <definedName name="solver_rel2" localSheetId="0" hidden="1">2</definedName>
    <definedName name="solver_rel2" localSheetId="5" hidden="1">2</definedName>
    <definedName name="solver_rel3" localSheetId="0" hidden="1">2</definedName>
    <definedName name="solver_rel3" localSheetId="5" hidden="1">2</definedName>
    <definedName name="solver_rel4" localSheetId="0" hidden="1">2</definedName>
    <definedName name="solver_rel4" localSheetId="5" hidden="1">2</definedName>
    <definedName name="solver_rel5" localSheetId="0" hidden="1">2</definedName>
    <definedName name="solver_rel5" localSheetId="5" hidden="1">2</definedName>
    <definedName name="solver_rel6" localSheetId="0" hidden="1">2</definedName>
    <definedName name="solver_rel6" localSheetId="5" hidden="1">2</definedName>
    <definedName name="solver_rel7" localSheetId="0" hidden="1">2</definedName>
    <definedName name="solver_rel7" localSheetId="5" hidden="1">2</definedName>
    <definedName name="solver_rel8" localSheetId="0" hidden="1">2</definedName>
    <definedName name="solver_rel8" localSheetId="5" hidden="1">2</definedName>
    <definedName name="solver_rel9" localSheetId="0" hidden="1">2</definedName>
    <definedName name="solver_rel9" localSheetId="5" hidden="1">2</definedName>
    <definedName name="solver_rhs1" localSheetId="0" hidden="1">1</definedName>
    <definedName name="solver_rhs1" localSheetId="5" hidden="1">1</definedName>
    <definedName name="solver_rhs10" localSheetId="0" hidden="1">1</definedName>
    <definedName name="solver_rhs10" localSheetId="5" hidden="1">1</definedName>
    <definedName name="solver_rhs11" localSheetId="0" hidden="1">1</definedName>
    <definedName name="solver_rhs11" localSheetId="5" hidden="1">1</definedName>
    <definedName name="solver_rhs12" localSheetId="0" hidden="1">1</definedName>
    <definedName name="solver_rhs12" localSheetId="5" hidden="1">1</definedName>
    <definedName name="solver_rhs13" localSheetId="0" hidden="1">1</definedName>
    <definedName name="solver_rhs13" localSheetId="5" hidden="1">1</definedName>
    <definedName name="solver_rhs2" localSheetId="0" hidden="1">0</definedName>
    <definedName name="solver_rhs2" localSheetId="5" hidden="1">0</definedName>
    <definedName name="solver_rhs3" localSheetId="0" hidden="1">1</definedName>
    <definedName name="solver_rhs3" localSheetId="5" hidden="1">1</definedName>
    <definedName name="solver_rhs4" localSheetId="0" hidden="1">1</definedName>
    <definedName name="solver_rhs4" localSheetId="5" hidden="1">1</definedName>
    <definedName name="solver_rhs5" localSheetId="0" hidden="1">1</definedName>
    <definedName name="solver_rhs5" localSheetId="5" hidden="1">1</definedName>
    <definedName name="solver_rhs6" localSheetId="0" hidden="1">1</definedName>
    <definedName name="solver_rhs6" localSheetId="5" hidden="1">1</definedName>
    <definedName name="solver_rhs7" localSheetId="0" hidden="1">1</definedName>
    <definedName name="solver_rhs7" localSheetId="5" hidden="1">1</definedName>
    <definedName name="solver_rhs8" localSheetId="0" hidden="1">1</definedName>
    <definedName name="solver_rhs8" localSheetId="5" hidden="1">1</definedName>
    <definedName name="solver_rhs9" localSheetId="0" hidden="1">1</definedName>
    <definedName name="solver_rhs9" localSheetId="5" hidden="1">1</definedName>
    <definedName name="solver_rlx" localSheetId="0" hidden="1">1</definedName>
    <definedName name="solver_rlx" localSheetId="5" hidden="1">1</definedName>
    <definedName name="solver_rsd" localSheetId="0" hidden="1">0</definedName>
    <definedName name="solver_rsd" localSheetId="5" hidden="1">0</definedName>
    <definedName name="solver_scl" localSheetId="0" hidden="1">2</definedName>
    <definedName name="solver_scl" localSheetId="5" hidden="1">2</definedName>
    <definedName name="solver_sho" localSheetId="0" hidden="1">2</definedName>
    <definedName name="solver_sho" localSheetId="5" hidden="1">2</definedName>
    <definedName name="solver_ssz" localSheetId="0" hidden="1">100</definedName>
    <definedName name="solver_ssz" localSheetId="5" hidden="1">100</definedName>
    <definedName name="solver_tim" localSheetId="0" hidden="1">100</definedName>
    <definedName name="solver_tim" localSheetId="5" hidden="1">100</definedName>
    <definedName name="solver_tol" localSheetId="0" hidden="1">0.05</definedName>
    <definedName name="solver_tol" localSheetId="5" hidden="1">0.05</definedName>
    <definedName name="solver_typ" localSheetId="0" hidden="1">3</definedName>
    <definedName name="solver_typ" localSheetId="5" hidden="1">3</definedName>
    <definedName name="solver_val" localSheetId="0" hidden="1">0</definedName>
    <definedName name="solver_val" localSheetId="5" hidden="1">0</definedName>
    <definedName name="solver_ver" localSheetId="0" hidden="1">3</definedName>
    <definedName name="solver_ver" localSheetId="5" hidden="1">3</definedName>
  </definedNames>
  <calcPr calcId="152511"/>
</workbook>
</file>

<file path=xl/calcChain.xml><?xml version="1.0" encoding="utf-8"?>
<calcChain xmlns="http://schemas.openxmlformats.org/spreadsheetml/2006/main">
  <c r="I9" i="24" l="1"/>
  <c r="I10" i="24"/>
  <c r="I11" i="24"/>
  <c r="I12" i="24"/>
  <c r="I13" i="24"/>
  <c r="I14" i="24"/>
  <c r="I15" i="24"/>
  <c r="I16" i="24"/>
  <c r="I17" i="24"/>
  <c r="I8" i="24"/>
  <c r="V8" i="24"/>
  <c r="U8" i="24"/>
  <c r="T8" i="24"/>
  <c r="Q7" i="24"/>
  <c r="P7" i="24"/>
  <c r="O7" i="24"/>
  <c r="N7" i="24"/>
  <c r="S8" i="24" s="1"/>
  <c r="S9" i="24" s="1"/>
  <c r="S10" i="24" l="1"/>
  <c r="N8" i="24"/>
  <c r="R7" i="24"/>
  <c r="W8" i="24"/>
  <c r="S11" i="24" l="1"/>
  <c r="S12" i="24" s="1"/>
  <c r="S13" i="24" s="1"/>
  <c r="S14" i="24" s="1"/>
  <c r="S15" i="24" s="1"/>
  <c r="S16" i="24" s="1"/>
  <c r="S17" i="24" s="1"/>
  <c r="S18" i="24" s="1"/>
  <c r="N9" i="24"/>
  <c r="N10" i="24" s="1"/>
  <c r="N11" i="24" s="1"/>
  <c r="N12" i="24" s="1"/>
  <c r="N13" i="24" s="1"/>
  <c r="N14" i="24" s="1"/>
  <c r="N15" i="24" s="1"/>
  <c r="N16" i="24" s="1"/>
  <c r="N17" i="24" s="1"/>
  <c r="N18" i="24" s="1"/>
  <c r="AA8" i="24" l="1"/>
  <c r="Q8" i="24" s="1"/>
  <c r="AA9" i="24"/>
  <c r="AA10" i="24"/>
  <c r="AA11" i="24"/>
  <c r="AA12" i="24"/>
  <c r="AA13" i="24"/>
  <c r="AA14" i="24"/>
  <c r="AA15" i="24"/>
  <c r="AA16" i="24"/>
  <c r="AA17" i="24"/>
  <c r="AA18" i="24"/>
  <c r="AA7" i="24"/>
  <c r="H12" i="24" l="1"/>
  <c r="AB7" i="24" l="1"/>
  <c r="Z7" i="24"/>
  <c r="Y7" i="24"/>
  <c r="AC7" i="24" l="1"/>
  <c r="G9" i="24"/>
  <c r="G10" i="24"/>
  <c r="G11" i="24"/>
  <c r="G12" i="24"/>
  <c r="G13" i="24"/>
  <c r="G14" i="24"/>
  <c r="G15" i="24"/>
  <c r="G16" i="24"/>
  <c r="G17" i="24"/>
  <c r="F9" i="24"/>
  <c r="F10" i="24"/>
  <c r="F11" i="24"/>
  <c r="F12" i="24"/>
  <c r="F13" i="24"/>
  <c r="F14" i="24"/>
  <c r="F15" i="24"/>
  <c r="F16" i="24"/>
  <c r="F17" i="24"/>
  <c r="H8" i="24"/>
  <c r="G8" i="24"/>
  <c r="F8" i="24"/>
  <c r="AB8" i="24" l="1"/>
  <c r="V9" i="24" s="1"/>
  <c r="Q9" i="24" s="1"/>
  <c r="AB9" i="24"/>
  <c r="AB10" i="24"/>
  <c r="AB11" i="24"/>
  <c r="AB12" i="24"/>
  <c r="AB13" i="24"/>
  <c r="AB14" i="24"/>
  <c r="AB15" i="24"/>
  <c r="AB16" i="24"/>
  <c r="AB17" i="24"/>
  <c r="AB18" i="24"/>
  <c r="Z18" i="24"/>
  <c r="Y18" i="24"/>
  <c r="Z17" i="24"/>
  <c r="Y17" i="24"/>
  <c r="H17" i="24"/>
  <c r="Z16" i="24"/>
  <c r="Y16" i="24"/>
  <c r="H16" i="24"/>
  <c r="Z15" i="24"/>
  <c r="Y15" i="24"/>
  <c r="H15" i="24"/>
  <c r="Z14" i="24"/>
  <c r="Y14" i="24"/>
  <c r="H14" i="24"/>
  <c r="Z13" i="24"/>
  <c r="Y13" i="24"/>
  <c r="H13" i="24"/>
  <c r="Z12" i="24"/>
  <c r="Y12" i="24"/>
  <c r="Z11" i="24"/>
  <c r="Y11" i="24"/>
  <c r="H11" i="24"/>
  <c r="Z10" i="24"/>
  <c r="Y10" i="24"/>
  <c r="H10" i="24"/>
  <c r="Z9" i="24"/>
  <c r="Y9" i="24"/>
  <c r="H9" i="24"/>
  <c r="Z8" i="24"/>
  <c r="P8" i="24" s="1"/>
  <c r="U9" i="24" s="1"/>
  <c r="Y8" i="24"/>
  <c r="O8" i="24" l="1"/>
  <c r="R8" i="24" s="1"/>
  <c r="AC8" i="24"/>
  <c r="V10" i="24"/>
  <c r="P9" i="24"/>
  <c r="U10" i="24" s="1"/>
  <c r="T9" i="24" l="1"/>
  <c r="W9" i="24" s="1"/>
  <c r="AC9" i="24" s="1"/>
  <c r="Q10" i="24"/>
  <c r="V11" i="24" s="1"/>
  <c r="P10" i="24"/>
  <c r="U11" i="24" s="1"/>
  <c r="O9" i="24" l="1"/>
  <c r="R9" i="24" s="1"/>
  <c r="Q11" i="24"/>
  <c r="V12" i="24" s="1"/>
  <c r="P11" i="24"/>
  <c r="U12" i="24" s="1"/>
  <c r="T10" i="24" l="1"/>
  <c r="W10" i="24" s="1"/>
  <c r="AC10" i="24" s="1"/>
  <c r="Q12" i="24"/>
  <c r="V13" i="24" s="1"/>
  <c r="P12" i="24"/>
  <c r="U13" i="24" s="1"/>
  <c r="O10" i="24" l="1"/>
  <c r="R10" i="24" s="1"/>
  <c r="Q13" i="24"/>
  <c r="V14" i="24" s="1"/>
  <c r="P13" i="24"/>
  <c r="U14" i="24" s="1"/>
  <c r="T11" i="24" l="1"/>
  <c r="O11" i="24" s="1"/>
  <c r="R11" i="24" s="1"/>
  <c r="Q14" i="24"/>
  <c r="V15" i="24" s="1"/>
  <c r="P14" i="24"/>
  <c r="U15" i="24" s="1"/>
  <c r="W11" i="24" l="1"/>
  <c r="AC11" i="24" s="1"/>
  <c r="T12" i="24"/>
  <c r="O12" i="24" s="1"/>
  <c r="R12" i="24" s="1"/>
  <c r="Q15" i="24"/>
  <c r="V16" i="24" s="1"/>
  <c r="P15" i="24"/>
  <c r="U16" i="24" s="1"/>
  <c r="W12" i="24" l="1"/>
  <c r="AC12" i="24" s="1"/>
  <c r="Q16" i="24"/>
  <c r="V17" i="24" s="1"/>
  <c r="T13" i="24"/>
  <c r="P16" i="24"/>
  <c r="U17" i="24" s="1"/>
  <c r="O13" i="24" l="1"/>
  <c r="R13" i="24" s="1"/>
  <c r="Q17" i="24"/>
  <c r="V18" i="24" s="1"/>
  <c r="Q18" i="24" s="1"/>
  <c r="W13" i="24"/>
  <c r="AC13" i="24" s="1"/>
  <c r="P17" i="24"/>
  <c r="U18" i="24" s="1"/>
  <c r="P18" i="24" s="1"/>
  <c r="O19" i="24"/>
  <c r="Q19" i="24"/>
  <c r="P19" i="24"/>
  <c r="T14" i="24" l="1"/>
  <c r="W14" i="24" s="1"/>
  <c r="AC14" i="24" s="1"/>
  <c r="Q20" i="24"/>
  <c r="P20" i="24"/>
  <c r="O14" i="24" l="1"/>
  <c r="R14" i="24" s="1"/>
  <c r="T15" i="24" l="1"/>
  <c r="O15" i="24" s="1"/>
  <c r="R15" i="24" s="1"/>
  <c r="W15" i="24" l="1"/>
  <c r="AC15" i="24" s="1"/>
  <c r="T16" i="24"/>
  <c r="W16" i="24" s="1"/>
  <c r="AC16" i="24" s="1"/>
  <c r="O16" i="24" l="1"/>
  <c r="R16" i="24" s="1"/>
  <c r="T17" i="24" l="1"/>
  <c r="O17" i="24" s="1"/>
  <c r="R17" i="24" s="1"/>
  <c r="T18" i="24" l="1"/>
  <c r="W18" i="24" s="1"/>
  <c r="AC18" i="24" s="1"/>
  <c r="W17" i="24"/>
  <c r="AC17" i="24" s="1"/>
  <c r="O18" i="24"/>
  <c r="R18" i="24" s="1"/>
  <c r="O20" i="24" l="1"/>
</calcChain>
</file>

<file path=xl/sharedStrings.xml><?xml version="1.0" encoding="utf-8"?>
<sst xmlns="http://schemas.openxmlformats.org/spreadsheetml/2006/main" count="109" uniqueCount="52">
  <si>
    <t>Stage</t>
  </si>
  <si>
    <t>Lewis Method (Benzene-Toluene)</t>
  </si>
  <si>
    <t>Antoine Constants</t>
  </si>
  <si>
    <t>Benzene</t>
  </si>
  <si>
    <t>Toluene</t>
  </si>
  <si>
    <t>A</t>
  </si>
  <si>
    <t>B</t>
  </si>
  <si>
    <t>C</t>
  </si>
  <si>
    <t>T</t>
  </si>
  <si>
    <t>Total Cond</t>
    <phoneticPr fontId="1" type="noConversion"/>
  </si>
  <si>
    <t>Reboiler</t>
    <phoneticPr fontId="1" type="noConversion"/>
  </si>
  <si>
    <t>R =</t>
    <phoneticPr fontId="1" type="noConversion"/>
  </si>
  <si>
    <t>P (mm Hg) =</t>
    <phoneticPr fontId="1" type="noConversion"/>
  </si>
  <si>
    <t>L</t>
  </si>
  <si>
    <t>V</t>
  </si>
  <si>
    <t>BP/DP</t>
  </si>
  <si>
    <t>Specified or found by iteration</t>
  </si>
  <si>
    <t>D (mol)</t>
  </si>
  <si>
    <r>
      <t>K</t>
    </r>
    <r>
      <rPr>
        <vertAlign val="subscript"/>
        <sz val="16"/>
        <rFont val="Calibri"/>
        <family val="2"/>
        <scheme val="minor"/>
      </rPr>
      <t>B</t>
    </r>
  </si>
  <si>
    <r>
      <t>K</t>
    </r>
    <r>
      <rPr>
        <vertAlign val="subscript"/>
        <sz val="16"/>
        <rFont val="Calibri"/>
        <family val="2"/>
        <scheme val="minor"/>
      </rPr>
      <t>T</t>
    </r>
  </si>
  <si>
    <r>
      <t>X</t>
    </r>
    <r>
      <rPr>
        <vertAlign val="subscript"/>
        <sz val="16"/>
        <rFont val="Calibri"/>
        <family val="2"/>
        <scheme val="minor"/>
      </rPr>
      <t>R</t>
    </r>
    <r>
      <rPr>
        <sz val="16"/>
        <rFont val="Calibri"/>
        <family val="2"/>
        <scheme val="minor"/>
      </rPr>
      <t xml:space="preserve"> by Overall Mol Bal</t>
    </r>
  </si>
  <si>
    <r>
      <rPr>
        <sz val="16"/>
        <rFont val="Symbol"/>
        <family val="1"/>
        <charset val="2"/>
      </rPr>
      <t>D</t>
    </r>
    <r>
      <rPr>
        <sz val="16"/>
        <rFont val="Calibri"/>
        <family val="2"/>
        <scheme val="minor"/>
      </rPr>
      <t xml:space="preserve"> =</t>
    </r>
  </si>
  <si>
    <t>o-Xylene</t>
  </si>
  <si>
    <t>Ethyl Benzene</t>
  </si>
  <si>
    <r>
      <t>K</t>
    </r>
    <r>
      <rPr>
        <vertAlign val="subscript"/>
        <sz val="16"/>
        <rFont val="Calibri"/>
        <family val="2"/>
        <scheme val="minor"/>
      </rPr>
      <t>X</t>
    </r>
  </si>
  <si>
    <t>ChemCAD Results</t>
  </si>
  <si>
    <r>
      <t>K</t>
    </r>
    <r>
      <rPr>
        <vertAlign val="subscript"/>
        <sz val="16"/>
        <rFont val="Calibri"/>
        <family val="2"/>
        <scheme val="minor"/>
      </rPr>
      <t>E</t>
    </r>
  </si>
  <si>
    <t>Instructions: Input the feed flow rate and compositions. Assumes a saturated liquid.</t>
  </si>
  <si>
    <t xml:space="preserve">Here we start with F = 100, equimolar, P = 760, R = 2. </t>
  </si>
  <si>
    <r>
      <t>Input guesses for x</t>
    </r>
    <r>
      <rPr>
        <vertAlign val="subscript"/>
        <sz val="16"/>
        <rFont val="Calibri"/>
        <family val="2"/>
        <scheme val="minor"/>
      </rPr>
      <t>DB</t>
    </r>
    <r>
      <rPr>
        <sz val="16"/>
        <rFont val="Calibri"/>
        <family val="2"/>
        <scheme val="minor"/>
      </rPr>
      <t xml:space="preserve"> = 0.5000, x</t>
    </r>
    <r>
      <rPr>
        <vertAlign val="subscript"/>
        <sz val="16"/>
        <rFont val="Calibri"/>
        <family val="2"/>
        <scheme val="minor"/>
      </rPr>
      <t>DT</t>
    </r>
    <r>
      <rPr>
        <sz val="16"/>
        <rFont val="Calibri"/>
        <family val="2"/>
        <scheme val="minor"/>
      </rPr>
      <t xml:space="preserve"> = 0.500, x</t>
    </r>
    <r>
      <rPr>
        <vertAlign val="subscript"/>
        <sz val="16"/>
        <rFont val="Calibri"/>
        <family val="2"/>
        <scheme val="minor"/>
      </rPr>
      <t>DX</t>
    </r>
    <r>
      <rPr>
        <sz val="16"/>
        <rFont val="Calibri"/>
        <family val="2"/>
        <scheme val="minor"/>
      </rPr>
      <t xml:space="preserve"> = 0.000. </t>
    </r>
  </si>
  <si>
    <t>Input guesses for T (90-140)</t>
  </si>
  <si>
    <t xml:space="preserve">Solver will adjust guesses so that the DP/BP and overall mole balances are satisfied. </t>
  </si>
  <si>
    <t>Calculations (Don't touch!)</t>
  </si>
  <si>
    <r>
      <t>x</t>
    </r>
    <r>
      <rPr>
        <vertAlign val="subscript"/>
        <sz val="16"/>
        <rFont val="Calibri"/>
        <family val="2"/>
        <scheme val="minor"/>
      </rPr>
      <t>T</t>
    </r>
  </si>
  <si>
    <r>
      <t>x</t>
    </r>
    <r>
      <rPr>
        <vertAlign val="subscript"/>
        <sz val="16"/>
        <rFont val="Calibri"/>
        <family val="2"/>
        <scheme val="minor"/>
      </rPr>
      <t>B</t>
    </r>
  </si>
  <si>
    <r>
      <t>x</t>
    </r>
    <r>
      <rPr>
        <vertAlign val="subscript"/>
        <sz val="16"/>
        <rFont val="Calibri"/>
        <family val="2"/>
        <scheme val="minor"/>
      </rPr>
      <t xml:space="preserve">DB </t>
    </r>
  </si>
  <si>
    <r>
      <t>x</t>
    </r>
    <r>
      <rPr>
        <vertAlign val="subscript"/>
        <sz val="16"/>
        <rFont val="Calibri"/>
        <family val="2"/>
        <scheme val="minor"/>
      </rPr>
      <t>DT</t>
    </r>
  </si>
  <si>
    <r>
      <t>Fz</t>
    </r>
    <r>
      <rPr>
        <vertAlign val="subscript"/>
        <sz val="16"/>
        <rFont val="Calibri"/>
        <family val="2"/>
        <scheme val="minor"/>
      </rPr>
      <t>E</t>
    </r>
  </si>
  <si>
    <t>F</t>
  </si>
  <si>
    <r>
      <t>z</t>
    </r>
    <r>
      <rPr>
        <vertAlign val="subscript"/>
        <sz val="16"/>
        <rFont val="Calibri"/>
        <family val="2"/>
        <scheme val="minor"/>
      </rPr>
      <t>B</t>
    </r>
  </si>
  <si>
    <r>
      <t>z</t>
    </r>
    <r>
      <rPr>
        <vertAlign val="subscript"/>
        <sz val="16"/>
        <rFont val="Calibri"/>
        <family val="2"/>
        <scheme val="minor"/>
      </rPr>
      <t>T</t>
    </r>
  </si>
  <si>
    <r>
      <t>z</t>
    </r>
    <r>
      <rPr>
        <vertAlign val="subscript"/>
        <sz val="16"/>
        <rFont val="Calibri"/>
        <family val="2"/>
        <scheme val="minor"/>
      </rPr>
      <t>X</t>
    </r>
  </si>
  <si>
    <r>
      <t>Fz</t>
    </r>
    <r>
      <rPr>
        <vertAlign val="subscript"/>
        <sz val="16"/>
        <rFont val="Calibri"/>
        <family val="2"/>
        <scheme val="minor"/>
      </rPr>
      <t>B</t>
    </r>
  </si>
  <si>
    <r>
      <t>Fz</t>
    </r>
    <r>
      <rPr>
        <vertAlign val="subscript"/>
        <sz val="16"/>
        <rFont val="Calibri"/>
        <family val="2"/>
        <scheme val="minor"/>
      </rPr>
      <t>T</t>
    </r>
  </si>
  <si>
    <r>
      <t>Fz</t>
    </r>
    <r>
      <rPr>
        <vertAlign val="subscript"/>
        <sz val="16"/>
        <rFont val="Calibri"/>
        <family val="2"/>
        <scheme val="minor"/>
      </rPr>
      <t>X</t>
    </r>
  </si>
  <si>
    <r>
      <t>y</t>
    </r>
    <r>
      <rPr>
        <vertAlign val="subscript"/>
        <sz val="16"/>
        <rFont val="Calibri"/>
        <family val="2"/>
        <scheme val="minor"/>
      </rPr>
      <t>B</t>
    </r>
  </si>
  <si>
    <r>
      <t>y</t>
    </r>
    <r>
      <rPr>
        <vertAlign val="subscript"/>
        <sz val="16"/>
        <rFont val="Calibri"/>
        <family val="2"/>
        <scheme val="minor"/>
      </rPr>
      <t>T</t>
    </r>
  </si>
  <si>
    <r>
      <t>y</t>
    </r>
    <r>
      <rPr>
        <vertAlign val="subscript"/>
        <sz val="16"/>
        <rFont val="Calibri"/>
        <family val="2"/>
        <scheme val="minor"/>
      </rPr>
      <t>X</t>
    </r>
  </si>
  <si>
    <r>
      <t>y</t>
    </r>
    <r>
      <rPr>
        <vertAlign val="subscript"/>
        <sz val="16"/>
        <rFont val="Calibri"/>
        <family val="2"/>
        <scheme val="minor"/>
      </rPr>
      <t>E</t>
    </r>
  </si>
  <si>
    <r>
      <t>X</t>
    </r>
    <r>
      <rPr>
        <vertAlign val="subscript"/>
        <sz val="16"/>
        <rFont val="Calibri"/>
        <family val="2"/>
        <scheme val="minor"/>
      </rPr>
      <t>DE</t>
    </r>
  </si>
  <si>
    <r>
      <t>x</t>
    </r>
    <r>
      <rPr>
        <vertAlign val="subscript"/>
        <sz val="16"/>
        <rFont val="Calibri"/>
        <family val="2"/>
        <scheme val="minor"/>
      </rPr>
      <t>E</t>
    </r>
    <r>
      <rPr>
        <sz val="16"/>
        <rFont val="Calibri"/>
        <family val="2"/>
        <scheme val="minor"/>
      </rPr>
      <t xml:space="preserve"> </t>
    </r>
  </si>
  <si>
    <r>
      <t>x</t>
    </r>
    <r>
      <rPr>
        <vertAlign val="subscript"/>
        <sz val="16"/>
        <rFont val="Calibri"/>
        <family val="2"/>
        <scheme val="minor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</si>
</sst>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11" x14ac:knownFonts="1">
    <font>
      <sz val="10"/>
      <name val="Verdana"/>
    </font>
    <font>
      <sz val="8"/>
      <name val="Verdana"/>
      <family val="2"/>
    </font>
    <font>
      <sz val="16"/>
      <name val="Verdana"/>
      <family val="2"/>
    </font>
    <font>
      <sz val="14"/>
      <name val="Verdana"/>
      <family val="2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name val="Calibri"/>
      <family val="2"/>
      <scheme val="minor"/>
    </font>
    <font>
      <vertAlign val="subscript"/>
      <sz val="16"/>
      <name val="Calibri"/>
      <family val="2"/>
      <scheme val="minor"/>
    </font>
    <font>
      <sz val="16"/>
      <name val="Symbol"/>
      <family val="1"/>
      <charset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9" tint="-0.499984740745262"/>
      </bottom>
      <diagonal/>
    </border>
  </borders>
  <cellStyleXfs count="2">
    <xf numFmtId="0" fontId="0" fillId="0" borderId="0"/>
    <xf numFmtId="0" fontId="1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4" borderId="9" xfId="0" applyFont="1" applyFill="1" applyBorder="1"/>
    <xf numFmtId="0" fontId="5" fillId="4" borderId="21" xfId="0" applyFont="1" applyFill="1" applyBorder="1"/>
    <xf numFmtId="0" fontId="6" fillId="2" borderId="22" xfId="0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0" fontId="5" fillId="0" borderId="0" xfId="0" applyFont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5" fillId="4" borderId="9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4" borderId="27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5" fillId="2" borderId="7" xfId="0" applyFont="1" applyFill="1" applyBorder="1"/>
    <xf numFmtId="0" fontId="5" fillId="2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6" fontId="5" fillId="4" borderId="10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65" fontId="6" fillId="3" borderId="0" xfId="0" applyNumberFormat="1" applyFont="1" applyFill="1" applyBorder="1" applyAlignment="1">
      <alignment horizontal="center"/>
    </xf>
    <xf numFmtId="165" fontId="6" fillId="3" borderId="17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0" fillId="0" borderId="0" xfId="0" applyBorder="1"/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6" fillId="3" borderId="16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0" fillId="0" borderId="0" xfId="0" applyNumberFormat="1"/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4" fontId="5" fillId="4" borderId="29" xfId="0" applyNumberFormat="1" applyFont="1" applyFill="1" applyBorder="1" applyAlignment="1">
      <alignment horizontal="center"/>
    </xf>
    <xf numFmtId="164" fontId="5" fillId="4" borderId="28" xfId="0" applyNumberFormat="1" applyFont="1" applyFill="1" applyBorder="1" applyAlignment="1">
      <alignment horizontal="center"/>
    </xf>
    <xf numFmtId="167" fontId="5" fillId="3" borderId="19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7" fontId="5" fillId="2" borderId="7" xfId="0" applyNumberFormat="1" applyFont="1" applyFill="1" applyBorder="1" applyAlignment="1">
      <alignment horizontal="center"/>
    </xf>
    <xf numFmtId="166" fontId="5" fillId="5" borderId="30" xfId="0" applyNumberFormat="1" applyFont="1" applyFill="1" applyBorder="1" applyAlignment="1">
      <alignment horizontal="center"/>
    </xf>
    <xf numFmtId="166" fontId="5" fillId="5" borderId="31" xfId="0" applyNumberFormat="1" applyFont="1" applyFill="1" applyBorder="1" applyAlignment="1">
      <alignment horizontal="center"/>
    </xf>
    <xf numFmtId="166" fontId="5" fillId="5" borderId="32" xfId="0" applyNumberFormat="1" applyFont="1" applyFill="1" applyBorder="1" applyAlignment="1">
      <alignment horizontal="center"/>
    </xf>
    <xf numFmtId="0" fontId="5" fillId="4" borderId="33" xfId="0" applyFont="1" applyFill="1" applyBorder="1"/>
    <xf numFmtId="0" fontId="5" fillId="0" borderId="0" xfId="0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0" fillId="3" borderId="16" xfId="0" applyFill="1" applyBorder="1"/>
    <xf numFmtId="164" fontId="5" fillId="3" borderId="0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166" fontId="5" fillId="3" borderId="17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67" fontId="5" fillId="3" borderId="0" xfId="0" applyNumberFormat="1" applyFont="1" applyFill="1" applyBorder="1" applyAlignment="1">
      <alignment horizontal="center"/>
    </xf>
    <xf numFmtId="165" fontId="6" fillId="3" borderId="18" xfId="0" applyNumberFormat="1" applyFont="1" applyFill="1" applyBorder="1" applyAlignment="1">
      <alignment horizontal="left"/>
    </xf>
    <xf numFmtId="165" fontId="6" fillId="3" borderId="19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6" fontId="2" fillId="3" borderId="17" xfId="0" applyNumberFormat="1" applyFont="1" applyFill="1" applyBorder="1" applyAlignment="1">
      <alignment horizontal="center"/>
    </xf>
    <xf numFmtId="166" fontId="2" fillId="3" borderId="19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166" fontId="2" fillId="3" borderId="20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164" fontId="5" fillId="3" borderId="14" xfId="0" applyNumberFormat="1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164" fontId="5" fillId="3" borderId="2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9659991431606"/>
          <c:y val="5.0197693538302703E-2"/>
          <c:w val="0.74175758347073995"/>
          <c:h val="0.79273169908370256"/>
        </c:manualLayout>
      </c:layout>
      <c:scatterChart>
        <c:scatterStyle val="lineMarker"/>
        <c:varyColors val="0"/>
        <c:ser>
          <c:idx val="1"/>
          <c:order val="0"/>
          <c:tx>
            <c:v>B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'10-Tray'!$O$7:$O$18</c:f>
              <c:numCache>
                <c:formatCode>0.0000</c:formatCode>
                <c:ptCount val="12"/>
                <c:pt idx="0">
                  <c:v>0.49989889495368961</c:v>
                </c:pt>
                <c:pt idx="1">
                  <c:v>0.2732304076957397</c:v>
                </c:pt>
                <c:pt idx="2">
                  <c:v>0.16122668937889095</c:v>
                </c:pt>
                <c:pt idx="3">
                  <c:v>0.11215514549214689</c:v>
                </c:pt>
                <c:pt idx="4">
                  <c:v>8.943254969766716E-2</c:v>
                </c:pt>
                <c:pt idx="5">
                  <c:v>7.7237352168763748E-2</c:v>
                </c:pt>
                <c:pt idx="6">
                  <c:v>3.0890567640522046E-2</c:v>
                </c:pt>
                <c:pt idx="7">
                  <c:v>1.1245583590594478E-2</c:v>
                </c:pt>
                <c:pt idx="8">
                  <c:v>3.8066567615210063E-3</c:v>
                </c:pt>
                <c:pt idx="9">
                  <c:v>1.2135092915514876E-3</c:v>
                </c:pt>
                <c:pt idx="10">
                  <c:v>3.6526752646805238E-4</c:v>
                </c:pt>
                <c:pt idx="11">
                  <c:v>1.0110503479231977E-4</c:v>
                </c:pt>
              </c:numCache>
            </c:numRef>
          </c:yVal>
          <c:smooth val="0"/>
        </c:ser>
        <c:ser>
          <c:idx val="2"/>
          <c:order val="1"/>
          <c:tx>
            <c:v>T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'10-Tray'!$P$7:$P$18</c:f>
              <c:numCache>
                <c:formatCode>0.0000</c:formatCode>
                <c:ptCount val="12"/>
                <c:pt idx="0">
                  <c:v>0.46125885974123576</c:v>
                </c:pt>
                <c:pt idx="1">
                  <c:v>0.60964488576278686</c:v>
                </c:pt>
                <c:pt idx="2">
                  <c:v>0.61366788161940367</c:v>
                </c:pt>
                <c:pt idx="3">
                  <c:v>0.53781828149162247</c:v>
                </c:pt>
                <c:pt idx="4">
                  <c:v>0.43796070780485891</c:v>
                </c:pt>
                <c:pt idx="5">
                  <c:v>0.34768341551496512</c:v>
                </c:pt>
                <c:pt idx="6">
                  <c:v>0.30422894948305423</c:v>
                </c:pt>
                <c:pt idx="7">
                  <c:v>0.238737225371635</c:v>
                </c:pt>
                <c:pt idx="8">
                  <c:v>0.17139844836995294</c:v>
                </c:pt>
                <c:pt idx="9">
                  <c:v>0.11370206718780682</c:v>
                </c:pt>
                <c:pt idx="10">
                  <c:v>6.9694182061427593E-2</c:v>
                </c:pt>
                <c:pt idx="11">
                  <c:v>3.8741135491474551E-2</c:v>
                </c:pt>
              </c:numCache>
            </c:numRef>
          </c:yVal>
          <c:smooth val="0"/>
        </c:ser>
        <c:ser>
          <c:idx val="5"/>
          <c:order val="2"/>
          <c:tx>
            <c:v>E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diamond"/>
            <c:size val="1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'10-Tray'!$Q$7:$Q$18</c:f>
              <c:numCache>
                <c:formatCode>0.0000</c:formatCode>
                <c:ptCount val="12"/>
                <c:pt idx="0">
                  <c:v>3.1274369815962724E-2</c:v>
                </c:pt>
                <c:pt idx="1">
                  <c:v>8.9215493400633186E-2</c:v>
                </c:pt>
                <c:pt idx="2">
                  <c:v>0.16215893323855066</c:v>
                </c:pt>
                <c:pt idx="3">
                  <c:v>0.23655640511728668</c:v>
                </c:pt>
                <c:pt idx="4">
                  <c:v>0.29688733755516433</c:v>
                </c:pt>
                <c:pt idx="5">
                  <c:v>0.33264545680120911</c:v>
                </c:pt>
                <c:pt idx="6">
                  <c:v>0.39130820750658535</c:v>
                </c:pt>
                <c:pt idx="7">
                  <c:v>0.44371050552868796</c:v>
                </c:pt>
                <c:pt idx="8">
                  <c:v>0.48414174825217043</c:v>
                </c:pt>
                <c:pt idx="9">
                  <c:v>0.50813414917897615</c:v>
                </c:pt>
                <c:pt idx="10">
                  <c:v>0.51347027427939074</c:v>
                </c:pt>
                <c:pt idx="11">
                  <c:v>0.49968726399761754</c:v>
                </c:pt>
              </c:numCache>
            </c:numRef>
          </c:yVal>
          <c:smooth val="0"/>
        </c:ser>
        <c:ser>
          <c:idx val="0"/>
          <c:order val="3"/>
          <c:tx>
            <c:v>X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'10-Tray'!$R$7:$R$18</c:f>
              <c:numCache>
                <c:formatCode>0.0000</c:formatCode>
                <c:ptCount val="12"/>
                <c:pt idx="0">
                  <c:v>7.567875489111961E-3</c:v>
                </c:pt>
                <c:pt idx="1">
                  <c:v>2.7909213140840258E-2</c:v>
                </c:pt>
                <c:pt idx="2">
                  <c:v>6.2946495763154725E-2</c:v>
                </c:pt>
                <c:pt idx="3">
                  <c:v>0.11347016789894396</c:v>
                </c:pt>
                <c:pt idx="4">
                  <c:v>0.17571940494230964</c:v>
                </c:pt>
                <c:pt idx="5">
                  <c:v>0.24243377551506212</c:v>
                </c:pt>
                <c:pt idx="6">
                  <c:v>0.27357227536983841</c:v>
                </c:pt>
                <c:pt idx="7">
                  <c:v>0.30630668550908258</c:v>
                </c:pt>
                <c:pt idx="8">
                  <c:v>0.34065314661635554</c:v>
                </c:pt>
                <c:pt idx="9">
                  <c:v>0.3769502743416655</c:v>
                </c:pt>
                <c:pt idx="10">
                  <c:v>0.41647027613271359</c:v>
                </c:pt>
                <c:pt idx="11">
                  <c:v>0.46147049547611563</c:v>
                </c:pt>
              </c:numCache>
            </c:numRef>
          </c:yVal>
          <c:smooth val="0"/>
        </c:ser>
        <c:ser>
          <c:idx val="3"/>
          <c:order val="4"/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'10-Tray'!$O$24:$O$35</c:f>
              <c:numCache>
                <c:formatCode>0.0000</c:formatCode>
                <c:ptCount val="12"/>
                <c:pt idx="0">
                  <c:v>0.4998438</c:v>
                </c:pt>
                <c:pt idx="1">
                  <c:v>0.27492282749742586</c:v>
                </c:pt>
                <c:pt idx="2">
                  <c:v>0.16450837434688939</c:v>
                </c:pt>
                <c:pt idx="3">
                  <c:v>0.11677340250244581</c:v>
                </c:pt>
                <c:pt idx="4">
                  <c:v>9.5283423647895174E-2</c:v>
                </c:pt>
                <c:pt idx="5">
                  <c:v>8.4211368410958456E-2</c:v>
                </c:pt>
                <c:pt idx="6">
                  <c:v>3.5674003860220474E-2</c:v>
                </c:pt>
                <c:pt idx="7">
                  <c:v>1.378740373579947E-2</c:v>
                </c:pt>
                <c:pt idx="8">
                  <c:v>4.9576128311262149E-3</c:v>
                </c:pt>
                <c:pt idx="9">
                  <c:v>1.6777186848089755E-3</c:v>
                </c:pt>
                <c:pt idx="10">
                  <c:v>5.3493287121999893E-4</c:v>
                </c:pt>
                <c:pt idx="11">
                  <c:v>1.562E-4</c:v>
                </c:pt>
              </c:numCache>
            </c:numRef>
          </c:yVal>
          <c:smooth val="0"/>
        </c:ser>
        <c:ser>
          <c:idx val="4"/>
          <c:order val="5"/>
          <c:spPr>
            <a:ln w="254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'10-Tray'!$P$24:$P$35</c:f>
              <c:numCache>
                <c:formatCode>0.0000</c:formatCode>
                <c:ptCount val="12"/>
                <c:pt idx="0">
                  <c:v>0.45876300000000003</c:v>
                </c:pt>
                <c:pt idx="1">
                  <c:v>0.6005980031518332</c:v>
                </c:pt>
                <c:pt idx="2">
                  <c:v>0.59864955364194061</c:v>
                </c:pt>
                <c:pt idx="3">
                  <c:v>0.5209411418910801</c:v>
                </c:pt>
                <c:pt idx="4">
                  <c:v>0.42461852261639249</c:v>
                </c:pt>
                <c:pt idx="5">
                  <c:v>0.34133203875601753</c:v>
                </c:pt>
                <c:pt idx="6">
                  <c:v>0.30376184208472712</c:v>
                </c:pt>
                <c:pt idx="7">
                  <c:v>0.24251784942033566</c:v>
                </c:pt>
                <c:pt idx="8">
                  <c:v>0.17693610154424691</c:v>
                </c:pt>
                <c:pt idx="9">
                  <c:v>0.11901421433731253</c:v>
                </c:pt>
                <c:pt idx="10">
                  <c:v>7.3728586980842822E-2</c:v>
                </c:pt>
                <c:pt idx="11">
                  <c:v>4.1236800000000004E-2</c:v>
                </c:pt>
              </c:numCache>
            </c:numRef>
          </c:yVal>
          <c:smooth val="0"/>
        </c:ser>
        <c:ser>
          <c:idx val="6"/>
          <c:order val="6"/>
          <c:spPr>
            <a:ln w="25400">
              <a:solidFill>
                <a:schemeClr val="tx1"/>
              </a:solidFill>
            </a:ln>
          </c:spPr>
          <c:marker>
            <c:symbol val="diamond"/>
            <c:size val="1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'10-Tray'!$Q$24:$Q$35</c:f>
              <c:numCache>
                <c:formatCode>0.0000</c:formatCode>
                <c:ptCount val="12"/>
                <c:pt idx="0">
                  <c:v>3.3487099999999999E-2</c:v>
                </c:pt>
                <c:pt idx="1">
                  <c:v>9.4788652988108985E-2</c:v>
                </c:pt>
                <c:pt idx="2">
                  <c:v>0.16988552005610277</c:v>
                </c:pt>
                <c:pt idx="3">
                  <c:v>0.24289632785816043</c:v>
                </c:pt>
                <c:pt idx="4">
                  <c:v>0.29824289535126847</c:v>
                </c:pt>
                <c:pt idx="5">
                  <c:v>0.32786973758751037</c:v>
                </c:pt>
                <c:pt idx="6">
                  <c:v>0.38234261277618525</c:v>
                </c:pt>
                <c:pt idx="7">
                  <c:v>0.43087669034114534</c:v>
                </c:pt>
                <c:pt idx="8">
                  <c:v>0.46747017935251051</c:v>
                </c:pt>
                <c:pt idx="9">
                  <c:v>0.4871606171819457</c:v>
                </c:pt>
                <c:pt idx="10">
                  <c:v>0.48713741866855498</c:v>
                </c:pt>
                <c:pt idx="11">
                  <c:v>0.46651280000000001</c:v>
                </c:pt>
              </c:numCache>
            </c:numRef>
          </c:yVal>
          <c:smooth val="0"/>
        </c:ser>
        <c:ser>
          <c:idx val="7"/>
          <c:order val="7"/>
          <c:spPr>
            <a:ln w="25400">
              <a:solidFill>
                <a:schemeClr val="tx1"/>
              </a:solidFill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'10-Tray'!$R$24:$R$35</c:f>
              <c:numCache>
                <c:formatCode>0.0000</c:formatCode>
                <c:ptCount val="12"/>
                <c:pt idx="0">
                  <c:v>7.906099999999909E-3</c:v>
                </c:pt>
                <c:pt idx="1">
                  <c:v>2.9690516362632008E-2</c:v>
                </c:pt>
                <c:pt idx="2">
                  <c:v>6.6956551955067251E-2</c:v>
                </c:pt>
                <c:pt idx="3">
                  <c:v>0.11938912774831364</c:v>
                </c:pt>
                <c:pt idx="4">
                  <c:v>0.18185515838444383</c:v>
                </c:pt>
                <c:pt idx="5">
                  <c:v>0.24658685524551371</c:v>
                </c:pt>
                <c:pt idx="6">
                  <c:v>0.27822154127886717</c:v>
                </c:pt>
                <c:pt idx="7">
                  <c:v>0.31281805650271949</c:v>
                </c:pt>
                <c:pt idx="8">
                  <c:v>0.35063610627211644</c:v>
                </c:pt>
                <c:pt idx="9">
                  <c:v>0.39214744979593286</c:v>
                </c:pt>
                <c:pt idx="10">
                  <c:v>0.43859906147938221</c:v>
                </c:pt>
                <c:pt idx="11">
                  <c:v>0.49209419999999998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384992"/>
        <c:axId val="284385552"/>
      </c:scatterChart>
      <c:valAx>
        <c:axId val="284384992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2985426655001458"/>
              <c:y val="0.91742567367295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385552"/>
        <c:crosses val="autoZero"/>
        <c:crossBetween val="midCat"/>
        <c:majorUnit val="1"/>
      </c:valAx>
      <c:valAx>
        <c:axId val="28438555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X,Y (mole fraction)</a:t>
                </a:r>
              </a:p>
            </c:rich>
          </c:tx>
          <c:layout>
            <c:manualLayout>
              <c:xMode val="edge"/>
              <c:yMode val="edge"/>
              <c:x val="1.4059025955088946E-2"/>
              <c:y val="0.26142608606002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384992"/>
        <c:crosses val="autoZero"/>
        <c:crossBetween val="midCat"/>
        <c:majorUnit val="0.1"/>
        <c:minorUnit val="0.1"/>
      </c:valAx>
      <c:spPr>
        <a:noFill/>
        <a:ln w="25400">
          <a:solidFill>
            <a:schemeClr val="tx1"/>
          </a:solidFill>
          <a:prstDash val="solid"/>
        </a:ln>
      </c:spPr>
    </c:plotArea>
    <c:legend>
      <c:legendPos val="l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5200000186864213"/>
          <c:y val="7.9024100899636712E-2"/>
          <c:w val="7.3924418329651131E-2"/>
          <c:h val="0.24113016765059694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9659991431606"/>
          <c:y val="5.0197693538302703E-2"/>
          <c:w val="0.74175758347073995"/>
          <c:h val="0.79273169908370256"/>
        </c:manualLayout>
      </c:layout>
      <c:scatterChart>
        <c:scatterStyle val="lineMarker"/>
        <c:varyColors val="0"/>
        <c:ser>
          <c:idx val="1"/>
          <c:order val="0"/>
          <c:tx>
            <c:v>B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'10-Tray'!$T$7:$T$18</c:f>
              <c:numCache>
                <c:formatCode>0.0000</c:formatCode>
                <c:ptCount val="12"/>
                <c:pt idx="1">
                  <c:v>0.49989889495368961</c:v>
                </c:pt>
                <c:pt idx="2">
                  <c:v>0.34878657011505637</c:v>
                </c:pt>
                <c:pt idx="3">
                  <c:v>0.27411742457049054</c:v>
                </c:pt>
                <c:pt idx="4">
                  <c:v>0.24140306197932782</c:v>
                </c:pt>
                <c:pt idx="5">
                  <c:v>0.22625466478300799</c:v>
                </c:pt>
                <c:pt idx="6">
                  <c:v>0.10294943454291484</c:v>
                </c:pt>
                <c:pt idx="7">
                  <c:v>4.1153721838592561E-2</c:v>
                </c:pt>
                <c:pt idx="8">
                  <c:v>1.4960409772022469E-2</c:v>
                </c:pt>
                <c:pt idx="9">
                  <c:v>5.0418406665911743E-3</c:v>
                </c:pt>
                <c:pt idx="10">
                  <c:v>1.5843107066318167E-3</c:v>
                </c:pt>
                <c:pt idx="11">
                  <c:v>4.533216865205699E-4</c:v>
                </c:pt>
              </c:numCache>
            </c:numRef>
          </c:yVal>
          <c:smooth val="0"/>
        </c:ser>
        <c:ser>
          <c:idx val="2"/>
          <c:order val="1"/>
          <c:tx>
            <c:v>T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'10-Tray'!$U$7:$U$18</c:f>
              <c:numCache>
                <c:formatCode>0.0000</c:formatCode>
                <c:ptCount val="12"/>
                <c:pt idx="1">
                  <c:v>0.46125885974123576</c:v>
                </c:pt>
                <c:pt idx="2">
                  <c:v>0.56018287708893633</c:v>
                </c:pt>
                <c:pt idx="3">
                  <c:v>0.56286487432668086</c:v>
                </c:pt>
                <c:pt idx="4">
                  <c:v>0.51229847424149333</c:v>
                </c:pt>
                <c:pt idx="5">
                  <c:v>0.44572675845031767</c:v>
                </c:pt>
                <c:pt idx="6">
                  <c:v>0.45066417393369868</c:v>
                </c:pt>
                <c:pt idx="7">
                  <c:v>0.39272488589115073</c:v>
                </c:pt>
                <c:pt idx="8">
                  <c:v>0.30540258707592505</c:v>
                </c:pt>
                <c:pt idx="9">
                  <c:v>0.21561755107368227</c:v>
                </c:pt>
                <c:pt idx="10">
                  <c:v>0.13868904283082079</c:v>
                </c:pt>
                <c:pt idx="11">
                  <c:v>8.0011862662315164E-2</c:v>
                </c:pt>
              </c:numCache>
            </c:numRef>
          </c:yVal>
          <c:smooth val="0"/>
        </c:ser>
        <c:ser>
          <c:idx val="5"/>
          <c:order val="2"/>
          <c:tx>
            <c:v>E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diamond"/>
            <c:size val="1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'10-Tray'!$V$7:$V$18</c:f>
              <c:numCache>
                <c:formatCode>0.0000</c:formatCode>
                <c:ptCount val="12"/>
                <c:pt idx="1">
                  <c:v>3.1274369815962724E-2</c:v>
                </c:pt>
                <c:pt idx="2">
                  <c:v>6.9901785539076361E-2</c:v>
                </c:pt>
                <c:pt idx="3">
                  <c:v>0.11853074543102136</c:v>
                </c:pt>
                <c:pt idx="4">
                  <c:v>0.16812906001684536</c:v>
                </c:pt>
                <c:pt idx="5">
                  <c:v>0.20834968164209713</c:v>
                </c:pt>
                <c:pt idx="6">
                  <c:v>0.28728539900693306</c:v>
                </c:pt>
                <c:pt idx="7">
                  <c:v>0.36550239994743472</c:v>
                </c:pt>
                <c:pt idx="8">
                  <c:v>0.4353721306435715</c:v>
                </c:pt>
                <c:pt idx="9">
                  <c:v>0.48928045427488143</c:v>
                </c:pt>
                <c:pt idx="10">
                  <c:v>0.52127032217728908</c:v>
                </c:pt>
                <c:pt idx="11">
                  <c:v>0.52838515564450839</c:v>
                </c:pt>
              </c:numCache>
            </c:numRef>
          </c:yVal>
          <c:smooth val="0"/>
        </c:ser>
        <c:ser>
          <c:idx val="0"/>
          <c:order val="3"/>
          <c:tx>
            <c:v>X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'10-Tray'!$W$7:$W$18</c:f>
              <c:numCache>
                <c:formatCode>0.0000</c:formatCode>
                <c:ptCount val="12"/>
                <c:pt idx="1">
                  <c:v>7.567875489111961E-3</c:v>
                </c:pt>
                <c:pt idx="2">
                  <c:v>2.1128767256930997E-2</c:v>
                </c:pt>
                <c:pt idx="3">
                  <c:v>4.4486955671807285E-2</c:v>
                </c:pt>
                <c:pt idx="4">
                  <c:v>7.81694037623335E-2</c:v>
                </c:pt>
                <c:pt idx="5">
                  <c:v>0.11966889512457726</c:v>
                </c:pt>
                <c:pt idx="6">
                  <c:v>0.15910099251645343</c:v>
                </c:pt>
                <c:pt idx="7">
                  <c:v>0.20061899232282199</c:v>
                </c:pt>
                <c:pt idx="8">
                  <c:v>0.24426487250848095</c:v>
                </c:pt>
                <c:pt idx="9">
                  <c:v>0.29006015398484508</c:v>
                </c:pt>
                <c:pt idx="10">
                  <c:v>0.3384563242852584</c:v>
                </c:pt>
                <c:pt idx="11">
                  <c:v>0.39114966000665585</c:v>
                </c:pt>
              </c:numCache>
            </c:numRef>
          </c:yVal>
          <c:smooth val="0"/>
        </c:ser>
        <c:ser>
          <c:idx val="3"/>
          <c:order val="4"/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'10-Tray'!$T$24:$T$35</c:f>
              <c:numCache>
                <c:formatCode>0.0000</c:formatCode>
                <c:ptCount val="12"/>
                <c:pt idx="1">
                  <c:v>0.49984386666666664</c:v>
                </c:pt>
                <c:pt idx="2">
                  <c:v>0.35141457555251598</c:v>
                </c:pt>
                <c:pt idx="3">
                  <c:v>0.2801663256732837</c:v>
                </c:pt>
                <c:pt idx="4">
                  <c:v>0.25050760783349901</c:v>
                </c:pt>
                <c:pt idx="5">
                  <c:v>0.23790774971232598</c:v>
                </c:pt>
                <c:pt idx="6">
                  <c:v>0.11383378454481444</c:v>
                </c:pt>
                <c:pt idx="7">
                  <c:v>4.8161224158310291E-2</c:v>
                </c:pt>
                <c:pt idx="8">
                  <c:v>1.8574071264832792E-2</c:v>
                </c:pt>
                <c:pt idx="9">
                  <c:v>6.6426064234111504E-3</c:v>
                </c:pt>
                <c:pt idx="10">
                  <c:v>2.2113635678115248E-3</c:v>
                </c:pt>
                <c:pt idx="11">
                  <c:v>6.6770764459695288E-4</c:v>
                </c:pt>
              </c:numCache>
            </c:numRef>
          </c:yVal>
          <c:smooth val="0"/>
        </c:ser>
        <c:ser>
          <c:idx val="4"/>
          <c:order val="5"/>
          <c:spPr>
            <a:ln w="254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'10-Tray'!$U$24:$U$35</c:f>
              <c:numCache>
                <c:formatCode>0.0000</c:formatCode>
                <c:ptCount val="12"/>
                <c:pt idx="1">
                  <c:v>0.45876299999999998</c:v>
                </c:pt>
                <c:pt idx="2">
                  <c:v>0.5523622510506867</c:v>
                </c:pt>
                <c:pt idx="3">
                  <c:v>0.55040229401401397</c:v>
                </c:pt>
                <c:pt idx="4">
                  <c:v>0.49923404980282193</c:v>
                </c:pt>
                <c:pt idx="5">
                  <c:v>0.43665587419056429</c:v>
                </c:pt>
                <c:pt idx="6">
                  <c:v>0.44709076081938409</c:v>
                </c:pt>
                <c:pt idx="7">
                  <c:v>0.3960593994103373</c:v>
                </c:pt>
                <c:pt idx="8">
                  <c:v>0.31319872853739661</c:v>
                </c:pt>
                <c:pt idx="9">
                  <c:v>0.2245579421613651</c:v>
                </c:pt>
                <c:pt idx="10">
                  <c:v>0.14629315140176949</c:v>
                </c:pt>
                <c:pt idx="11">
                  <c:v>8.5119437843871534E-2</c:v>
                </c:pt>
              </c:numCache>
            </c:numRef>
          </c:yVal>
          <c:smooth val="0"/>
        </c:ser>
        <c:ser>
          <c:idx val="6"/>
          <c:order val="6"/>
          <c:spPr>
            <a:ln w="25400">
              <a:solidFill>
                <a:schemeClr val="tx1"/>
              </a:solidFill>
            </a:ln>
          </c:spPr>
          <c:marker>
            <c:symbol val="diamond"/>
            <c:size val="1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'10-Tray'!$V$24:$V$35</c:f>
              <c:numCache>
                <c:formatCode>0.0000</c:formatCode>
                <c:ptCount val="12"/>
                <c:pt idx="1">
                  <c:v>3.3487133333333328E-2</c:v>
                </c:pt>
                <c:pt idx="2">
                  <c:v>7.3941066323681554E-2</c:v>
                </c:pt>
                <c:pt idx="3">
                  <c:v>0.12284142910947612</c:v>
                </c:pt>
                <c:pt idx="4">
                  <c:v>0.16978923452459421</c:v>
                </c:pt>
                <c:pt idx="5">
                  <c:v>0.20490547652354413</c:v>
                </c:pt>
                <c:pt idx="6">
                  <c:v>0.27900946804034193</c:v>
                </c:pt>
                <c:pt idx="7">
                  <c:v>0.35275069277983134</c:v>
                </c:pt>
                <c:pt idx="8">
                  <c:v>0.41836288655160009</c:v>
                </c:pt>
                <c:pt idx="9">
                  <c:v>0.4678061592257487</c:v>
                </c:pt>
                <c:pt idx="10">
                  <c:v>0.49440246185617054</c:v>
                </c:pt>
                <c:pt idx="11">
                  <c:v>0.49436799154129479</c:v>
                </c:pt>
              </c:numCache>
            </c:numRef>
          </c:yVal>
          <c:smooth val="0"/>
        </c:ser>
        <c:ser>
          <c:idx val="7"/>
          <c:order val="7"/>
          <c:spPr>
            <a:ln w="25400">
              <a:solidFill>
                <a:schemeClr val="tx1"/>
              </a:solidFill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'10-Tray'!$W$24:$W$35</c:f>
              <c:numCache>
                <c:formatCode>0.0000</c:formatCode>
                <c:ptCount val="12"/>
                <c:pt idx="1">
                  <c:v>7.9060000000000033E-3</c:v>
                </c:pt>
                <c:pt idx="2">
                  <c:v>2.2282107073115759E-2</c:v>
                </c:pt>
                <c:pt idx="3">
                  <c:v>4.6589951203226204E-2</c:v>
                </c:pt>
                <c:pt idx="4">
                  <c:v>8.0469107839084841E-2</c:v>
                </c:pt>
                <c:pt idx="5">
                  <c:v>0.12053089957356561</c:v>
                </c:pt>
                <c:pt idx="6">
                  <c:v>0.16006598659545956</c:v>
                </c:pt>
                <c:pt idx="7">
                  <c:v>0.2030286836515211</c:v>
                </c:pt>
                <c:pt idx="8">
                  <c:v>0.24986431364617051</c:v>
                </c:pt>
                <c:pt idx="9">
                  <c:v>0.30099329218947496</c:v>
                </c:pt>
                <c:pt idx="10">
                  <c:v>0.35709302317424851</c:v>
                </c:pt>
                <c:pt idx="11">
                  <c:v>0.41984486297023665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224736"/>
        <c:axId val="284225296"/>
      </c:scatterChart>
      <c:valAx>
        <c:axId val="284224736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2985426655001458"/>
              <c:y val="0.91742567367295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225296"/>
        <c:crosses val="autoZero"/>
        <c:crossBetween val="midCat"/>
        <c:majorUnit val="1"/>
      </c:valAx>
      <c:valAx>
        <c:axId val="284225296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X,Y (mole fraction)</a:t>
                </a:r>
              </a:p>
            </c:rich>
          </c:tx>
          <c:layout>
            <c:manualLayout>
              <c:xMode val="edge"/>
              <c:yMode val="edge"/>
              <c:x val="1.4059025955088946E-2"/>
              <c:y val="0.26142608606002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224736"/>
        <c:crosses val="autoZero"/>
        <c:crossBetween val="midCat"/>
        <c:majorUnit val="0.1"/>
        <c:minorUnit val="0.1"/>
      </c:valAx>
      <c:spPr>
        <a:noFill/>
        <a:ln w="25400">
          <a:solidFill>
            <a:schemeClr val="tx1"/>
          </a:solidFill>
          <a:prstDash val="solid"/>
        </a:ln>
      </c:spPr>
    </c:plotArea>
    <c:legend>
      <c:legendPos val="l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1640236864409101"/>
          <c:y val="0.10082120147334669"/>
          <c:w val="7.3924418329651131E-2"/>
          <c:h val="0.24113016765059694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4231901061938"/>
          <c:y val="4.5720705683705537E-2"/>
          <c:w val="0.8557073049979651"/>
          <c:h val="0.8064728224229195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'10-Tray'!$X$7:$X$18</c:f>
              <c:numCache>
                <c:formatCode>0.0</c:formatCode>
                <c:ptCount val="12"/>
                <c:pt idx="0">
                  <c:v>92.552919309602444</c:v>
                </c:pt>
                <c:pt idx="1">
                  <c:v>101.09183844474757</c:v>
                </c:pt>
                <c:pt idx="2">
                  <c:v>107.44456407882613</c:v>
                </c:pt>
                <c:pt idx="3">
                  <c:v>112.23150547641289</c:v>
                </c:pt>
                <c:pt idx="4">
                  <c:v>116.23194813505346</c:v>
                </c:pt>
                <c:pt idx="5">
                  <c:v>119.59993998334157</c:v>
                </c:pt>
                <c:pt idx="6">
                  <c:v>125.05141884430053</c:v>
                </c:pt>
                <c:pt idx="7">
                  <c:v>129.11540106006979</c:v>
                </c:pt>
                <c:pt idx="8">
                  <c:v>132.27839720363468</c:v>
                </c:pt>
                <c:pt idx="9">
                  <c:v>134.78431866464391</c:v>
                </c:pt>
                <c:pt idx="10">
                  <c:v>136.74789708214601</c:v>
                </c:pt>
                <c:pt idx="11">
                  <c:v>138.27668164664834</c:v>
                </c:pt>
              </c:numCache>
            </c:numRef>
          </c:yVal>
          <c:smooth val="0"/>
        </c:ser>
        <c:ser>
          <c:idx val="0"/>
          <c:order val="1"/>
          <c:tx>
            <c:v>CC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'10-Tray'!$X$24:$X$35</c:f>
              <c:numCache>
                <c:formatCode>0.0</c:formatCode>
                <c:ptCount val="12"/>
                <c:pt idx="0">
                  <c:v>92.91</c:v>
                </c:pt>
                <c:pt idx="1">
                  <c:v>101.53</c:v>
                </c:pt>
                <c:pt idx="2">
                  <c:v>107.89</c:v>
                </c:pt>
                <c:pt idx="3">
                  <c:v>112.65</c:v>
                </c:pt>
                <c:pt idx="4">
                  <c:v>116.51</c:v>
                </c:pt>
                <c:pt idx="5">
                  <c:v>119.63</c:v>
                </c:pt>
                <c:pt idx="6">
                  <c:v>124.96</c:v>
                </c:pt>
                <c:pt idx="7">
                  <c:v>129.02000000000001</c:v>
                </c:pt>
                <c:pt idx="8">
                  <c:v>132.24</c:v>
                </c:pt>
                <c:pt idx="9">
                  <c:v>134.84</c:v>
                </c:pt>
                <c:pt idx="10">
                  <c:v>136.93</c:v>
                </c:pt>
                <c:pt idx="11">
                  <c:v>138.59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037824"/>
        <c:axId val="287038384"/>
      </c:scatterChart>
      <c:valAx>
        <c:axId val="287037824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421955088947215"/>
              <c:y val="0.92255181686577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7038384"/>
        <c:crosses val="autoZero"/>
        <c:crossBetween val="midCat"/>
        <c:majorUnit val="1"/>
      </c:valAx>
      <c:valAx>
        <c:axId val="287038384"/>
        <c:scaling>
          <c:orientation val="minMax"/>
          <c:max val="140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T (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o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8789734616506275E-3"/>
              <c:y val="0.456628477905073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7037824"/>
        <c:crosses val="autoZero"/>
        <c:crossBetween val="midCat"/>
        <c:majorUnit val="5"/>
        <c:minorUnit val="1"/>
      </c:valAx>
      <c:spPr>
        <a:noFill/>
        <a:ln w="317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162733270772"/>
          <c:y val="4.443821437233135E-2"/>
          <c:w val="0.80465031119862862"/>
          <c:h val="0.80121492763421598"/>
        </c:manualLayout>
      </c:layout>
      <c:scatterChart>
        <c:scatterStyle val="lineMarker"/>
        <c:varyColors val="0"/>
        <c:ser>
          <c:idx val="2"/>
          <c:order val="0"/>
          <c:tx>
            <c:v>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BTEX!#REF!</c:f>
            </c:numRef>
          </c:xVal>
          <c:yVal>
            <c:numRef>
              <c:f>'10-Tray'!$N$7:$N$18</c:f>
              <c:numCache>
                <c:formatCode>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50</c:v>
                </c:pt>
              </c:numCache>
            </c:numRef>
          </c:yVal>
          <c:smooth val="0"/>
        </c:ser>
        <c:ser>
          <c:idx val="0"/>
          <c:order val="1"/>
          <c:tx>
            <c:v>V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BTEX!#REF!</c:f>
            </c:numRef>
          </c:xVal>
          <c:yVal>
            <c:numRef>
              <c:f>'10-Tray'!$S$7:$S$18</c:f>
              <c:numCache>
                <c:formatCode>0.0</c:formatCode>
                <c:ptCount val="12"/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</c:numCache>
            </c:numRef>
          </c:yVal>
          <c:smooth val="0"/>
        </c:ser>
        <c:ser>
          <c:idx val="1"/>
          <c:order val="2"/>
          <c:tx>
            <c:v>V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'10-Tray'!$S$24:$S$35</c:f>
              <c:numCache>
                <c:formatCode>0.0</c:formatCode>
                <c:ptCount val="12"/>
                <c:pt idx="1">
                  <c:v>150</c:v>
                </c:pt>
                <c:pt idx="2">
                  <c:v>147.02289999999999</c:v>
                </c:pt>
                <c:pt idx="3">
                  <c:v>144.96860000000001</c:v>
                </c:pt>
                <c:pt idx="4">
                  <c:v>143.2208</c:v>
                </c:pt>
                <c:pt idx="5">
                  <c:v>141.8272</c:v>
                </c:pt>
                <c:pt idx="6">
                  <c:v>141.87729999999999</c:v>
                </c:pt>
                <c:pt idx="7">
                  <c:v>142.21690000000001</c:v>
                </c:pt>
                <c:pt idx="8">
                  <c:v>142.38720000000001</c:v>
                </c:pt>
                <c:pt idx="9">
                  <c:v>142.47569999999999</c:v>
                </c:pt>
                <c:pt idx="10">
                  <c:v>142.5591</c:v>
                </c:pt>
                <c:pt idx="11">
                  <c:v>142.6223</c:v>
                </c:pt>
              </c:numCache>
            </c:numRef>
          </c:yVal>
          <c:smooth val="0"/>
        </c:ser>
        <c:ser>
          <c:idx val="3"/>
          <c:order val="3"/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'10-Tray'!$M$24:$M$35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'10-Tray'!$N$24:$N$35</c:f>
              <c:numCache>
                <c:formatCode>0.0</c:formatCode>
                <c:ptCount val="12"/>
                <c:pt idx="0">
                  <c:v>100</c:v>
                </c:pt>
                <c:pt idx="1">
                  <c:v>97.022900000000007</c:v>
                </c:pt>
                <c:pt idx="2">
                  <c:v>94.968599999999995</c:v>
                </c:pt>
                <c:pt idx="3">
                  <c:v>93.220799999999997</c:v>
                </c:pt>
                <c:pt idx="4">
                  <c:v>91.827200000000005</c:v>
                </c:pt>
                <c:pt idx="5">
                  <c:v>191.87729999999999</c:v>
                </c:pt>
                <c:pt idx="6">
                  <c:v>192.21700000000001</c:v>
                </c:pt>
                <c:pt idx="7">
                  <c:v>192.38720000000001</c:v>
                </c:pt>
                <c:pt idx="8">
                  <c:v>192.47569999999999</c:v>
                </c:pt>
                <c:pt idx="9">
                  <c:v>192.5591</c:v>
                </c:pt>
                <c:pt idx="10">
                  <c:v>192.6223</c:v>
                </c:pt>
                <c:pt idx="11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702880"/>
        <c:axId val="287703440"/>
      </c:scatterChart>
      <c:valAx>
        <c:axId val="287702880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9881388159813358"/>
              <c:y val="0.9160111859994587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7703440"/>
        <c:crosses val="autoZero"/>
        <c:crossBetween val="midCat"/>
        <c:majorUnit val="1"/>
      </c:valAx>
      <c:valAx>
        <c:axId val="287703440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Flow Rate (mole/h)</a:t>
                </a:r>
              </a:p>
            </c:rich>
          </c:tx>
          <c:layout>
            <c:manualLayout>
              <c:xMode val="edge"/>
              <c:yMode val="edge"/>
              <c:x val="1.9609329140909279E-2"/>
              <c:y val="0.212059258157341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7702880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legend>
      <c:legendPos val="l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057199253430738"/>
          <c:y val="6.6091726661612699E-2"/>
          <c:w val="6.2748303126927404E-2"/>
          <c:h val="0.12056508382529847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tx1"/>
          </a:solidFill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44128" cy="58203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0.30651</cdr:x>
      <cdr:y>0.14609</cdr:y>
    </cdr:from>
    <cdr:to>
      <cdr:x>0.61302</cdr:x>
      <cdr:y>0.27478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4442" y="851170"/>
          <a:ext cx="2624442" cy="7498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Dashed lines from Lewis</a:t>
          </a:r>
        </a:p>
        <a:p xmlns:a="http://schemas.openxmlformats.org/drawingml/2006/main">
          <a:r>
            <a:rPr lang="en-US" sz="1800"/>
            <a:t>Solid lines from ChemCAD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44128" cy="58203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44128" cy="58203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0.56213</cdr:x>
      <cdr:y>0.65913</cdr:y>
    </cdr:from>
    <cdr:to>
      <cdr:x>0.88757</cdr:x>
      <cdr:y>0.77913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3165" y="3840400"/>
          <a:ext cx="2786569" cy="699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Dashed</a:t>
          </a:r>
          <a:r>
            <a:rPr lang="en-US" sz="1800" baseline="0"/>
            <a:t> lines from Lewis</a:t>
          </a:r>
        </a:p>
        <a:p xmlns:a="http://schemas.openxmlformats.org/drawingml/2006/main">
          <a:r>
            <a:rPr lang="en-US" sz="1800" baseline="0"/>
            <a:t>Solid lines from ChemCAD</a:t>
          </a:r>
          <a:endParaRPr lang="en-US" sz="18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44128" cy="58203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0.51243</cdr:x>
      <cdr:y>0.62783</cdr:y>
    </cdr:from>
    <cdr:to>
      <cdr:x>0.79527</cdr:x>
      <cdr:y>0.73739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87579" y="3658005"/>
          <a:ext cx="2421782" cy="6383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Dashed</a:t>
          </a:r>
          <a:r>
            <a:rPr lang="en-US" sz="1600" baseline="0"/>
            <a:t> lines from Lewis</a:t>
          </a:r>
        </a:p>
        <a:p xmlns:a="http://schemas.openxmlformats.org/drawingml/2006/main">
          <a:r>
            <a:rPr lang="en-US" sz="1600" baseline="0"/>
            <a:t>Solid lines from ChemCAD</a:t>
          </a:r>
          <a:endParaRPr lang="en-US" sz="16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3"/>
  <sheetViews>
    <sheetView showGridLines="0" tabSelected="1" zoomScale="50" zoomScaleNormal="50" workbookViewId="0">
      <selection activeCell="Y31" sqref="Y31"/>
    </sheetView>
  </sheetViews>
  <sheetFormatPr defaultColWidth="11" defaultRowHeight="12.6" x14ac:dyDescent="0.2"/>
  <cols>
    <col min="1" max="1" width="16.6328125" customWidth="1"/>
    <col min="2" max="29" width="12.6328125" customWidth="1"/>
    <col min="30" max="32" width="16.6328125" customWidth="1"/>
  </cols>
  <sheetData>
    <row r="1" spans="1:32" ht="25.8" x14ac:dyDescent="0.5">
      <c r="A1" s="7" t="s">
        <v>1</v>
      </c>
      <c r="B1" s="2"/>
      <c r="C1" s="2"/>
      <c r="D1" s="2"/>
      <c r="E1" s="2"/>
      <c r="F1" s="2"/>
      <c r="G1" s="2"/>
      <c r="H1" s="4"/>
      <c r="I1" s="4"/>
      <c r="J1" s="3"/>
      <c r="K1" s="2"/>
      <c r="L1" s="2"/>
      <c r="M1" s="2"/>
      <c r="U1" s="2"/>
      <c r="V1" s="2"/>
      <c r="W1" s="2"/>
      <c r="X1" s="2"/>
      <c r="Y1" s="2"/>
      <c r="Z1" s="2"/>
      <c r="AA1" s="2"/>
      <c r="AB1" s="2"/>
      <c r="AC1" s="2"/>
    </row>
    <row r="2" spans="1:32" ht="24" thickBot="1" x14ac:dyDescent="0.45">
      <c r="A2" s="13"/>
      <c r="B2" s="13"/>
      <c r="C2" s="13"/>
      <c r="D2" s="13"/>
      <c r="E2" s="13"/>
      <c r="F2" s="13"/>
      <c r="G2" s="13"/>
      <c r="H2" s="14"/>
      <c r="I2" s="14"/>
      <c r="J2" s="15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2" ht="22.2" thickTop="1" thickBot="1" x14ac:dyDescent="0.45">
      <c r="A3" s="16" t="s">
        <v>11</v>
      </c>
      <c r="B3" s="55">
        <v>2</v>
      </c>
      <c r="C3" s="13"/>
      <c r="D3" s="13"/>
      <c r="E3" s="13"/>
      <c r="F3" s="13"/>
      <c r="G3" s="13"/>
      <c r="H3" s="8" t="s">
        <v>16</v>
      </c>
      <c r="I3" s="9"/>
      <c r="J3" s="81"/>
      <c r="K3" s="43"/>
      <c r="L3" s="43"/>
      <c r="M3" s="4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2" ht="22.2" thickTop="1" thickBot="1" x14ac:dyDescent="0.45">
      <c r="A4" s="17" t="s">
        <v>12</v>
      </c>
      <c r="B4" s="18">
        <v>760</v>
      </c>
      <c r="C4" s="13"/>
      <c r="D4" s="13"/>
      <c r="E4" s="13"/>
      <c r="F4" s="13"/>
      <c r="G4" s="13"/>
      <c r="H4" s="10" t="s">
        <v>32</v>
      </c>
      <c r="I4" s="11"/>
      <c r="J4" s="12"/>
      <c r="K4" s="72"/>
      <c r="L4" s="72"/>
      <c r="M4" s="7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2" ht="22.2" thickTop="1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2" ht="25.8" thickTop="1" thickBot="1" x14ac:dyDescent="0.6">
      <c r="A6" s="19" t="s">
        <v>0</v>
      </c>
      <c r="B6" s="20" t="s">
        <v>38</v>
      </c>
      <c r="C6" s="20" t="s">
        <v>39</v>
      </c>
      <c r="D6" s="20" t="s">
        <v>40</v>
      </c>
      <c r="E6" s="20" t="s">
        <v>41</v>
      </c>
      <c r="F6" s="20" t="s">
        <v>42</v>
      </c>
      <c r="G6" s="20" t="s">
        <v>43</v>
      </c>
      <c r="H6" s="20" t="s">
        <v>37</v>
      </c>
      <c r="I6" s="20" t="s">
        <v>44</v>
      </c>
      <c r="J6" s="20" t="s">
        <v>17</v>
      </c>
      <c r="K6" s="20" t="s">
        <v>35</v>
      </c>
      <c r="L6" s="20" t="s">
        <v>36</v>
      </c>
      <c r="M6" s="20" t="s">
        <v>49</v>
      </c>
      <c r="N6" s="20" t="s">
        <v>13</v>
      </c>
      <c r="O6" s="20" t="s">
        <v>34</v>
      </c>
      <c r="P6" s="20" t="s">
        <v>33</v>
      </c>
      <c r="Q6" s="20" t="s">
        <v>50</v>
      </c>
      <c r="R6" s="20" t="s">
        <v>51</v>
      </c>
      <c r="S6" s="20" t="s">
        <v>14</v>
      </c>
      <c r="T6" s="20" t="s">
        <v>45</v>
      </c>
      <c r="U6" s="20" t="s">
        <v>46</v>
      </c>
      <c r="V6" s="20" t="s">
        <v>48</v>
      </c>
      <c r="W6" s="20" t="s">
        <v>47</v>
      </c>
      <c r="X6" s="20" t="s">
        <v>8</v>
      </c>
      <c r="Y6" s="20" t="s">
        <v>18</v>
      </c>
      <c r="Z6" s="20" t="s">
        <v>19</v>
      </c>
      <c r="AA6" s="20" t="s">
        <v>26</v>
      </c>
      <c r="AB6" s="20" t="s">
        <v>24</v>
      </c>
      <c r="AC6" s="21" t="s">
        <v>15</v>
      </c>
      <c r="AD6" s="13"/>
      <c r="AE6" s="5"/>
      <c r="AF6" s="56"/>
    </row>
    <row r="7" spans="1:32" ht="22.2" thickTop="1" thickBot="1" x14ac:dyDescent="0.45">
      <c r="A7" s="22" t="s">
        <v>9</v>
      </c>
      <c r="B7" s="23"/>
      <c r="C7" s="23"/>
      <c r="D7" s="23"/>
      <c r="E7" s="23"/>
      <c r="F7" s="23"/>
      <c r="G7" s="23"/>
      <c r="H7" s="23"/>
      <c r="I7" s="23"/>
      <c r="J7" s="24">
        <v>50</v>
      </c>
      <c r="K7" s="73">
        <v>0.49989889495368961</v>
      </c>
      <c r="L7" s="73">
        <v>0.46125885974123576</v>
      </c>
      <c r="M7" s="74">
        <v>3.1274369815962724E-2</v>
      </c>
      <c r="N7" s="83">
        <f>+J7*B3</f>
        <v>100</v>
      </c>
      <c r="O7" s="76">
        <f>+K7</f>
        <v>0.49989889495368961</v>
      </c>
      <c r="P7" s="68">
        <f>+L7</f>
        <v>0.46125885974123576</v>
      </c>
      <c r="Q7" s="68">
        <f>+M7</f>
        <v>3.1274369815962724E-2</v>
      </c>
      <c r="R7" s="68">
        <f>1-O7-P7-Q7</f>
        <v>7.567875489111961E-3</v>
      </c>
      <c r="S7" s="23"/>
      <c r="T7" s="23"/>
      <c r="U7" s="23"/>
      <c r="V7" s="23"/>
      <c r="W7" s="23"/>
      <c r="X7" s="78">
        <v>92.552919309602444</v>
      </c>
      <c r="Y7" s="25">
        <f>10^($B$24-$C$24/($D$24+X7))/$B$4</f>
        <v>1.4450369434778407</v>
      </c>
      <c r="Z7" s="25">
        <f>10^($B$25-$C$25/($D$25+X7))/$B$4</f>
        <v>0.58083922988249159</v>
      </c>
      <c r="AA7" s="25">
        <f>10^($B$27-$C$27/($D$27+X7))/$B$4</f>
        <v>0.26191798347791112</v>
      </c>
      <c r="AB7" s="25">
        <f>10^($B$26-$C$26/($D$26+X7))/$B$4</f>
        <v>0.20072582401097422</v>
      </c>
      <c r="AC7" s="26">
        <f>+O7*Y7+P7*Z7+Q7*AA7+R7*AB7</f>
        <v>1.0000000000007092</v>
      </c>
      <c r="AD7" s="13"/>
      <c r="AF7" s="6"/>
    </row>
    <row r="8" spans="1:32" ht="21.6" thickTop="1" x14ac:dyDescent="0.4">
      <c r="A8" s="22">
        <v>1</v>
      </c>
      <c r="B8" s="27"/>
      <c r="C8" s="28"/>
      <c r="D8" s="28"/>
      <c r="E8" s="28"/>
      <c r="F8" s="90">
        <f>+B8*C8</f>
        <v>0</v>
      </c>
      <c r="G8" s="23">
        <f>+B8*D8</f>
        <v>0</v>
      </c>
      <c r="H8" s="23">
        <f>+B8*D8</f>
        <v>0</v>
      </c>
      <c r="I8" s="23">
        <f>+B8*(1-C8-D8-E8)</f>
        <v>0</v>
      </c>
      <c r="J8" s="23"/>
      <c r="K8" s="23"/>
      <c r="L8" s="23"/>
      <c r="M8" s="23"/>
      <c r="N8" s="83">
        <f>+S9+N7+B8-S8</f>
        <v>100</v>
      </c>
      <c r="O8" s="76">
        <f>+T8/Y8</f>
        <v>0.2732304076957397</v>
      </c>
      <c r="P8" s="76">
        <f>+U8/Z8</f>
        <v>0.60964488576278686</v>
      </c>
      <c r="Q8" s="76">
        <f>+V8/AA8</f>
        <v>8.9215493400633186E-2</v>
      </c>
      <c r="R8" s="68">
        <f t="shared" ref="R8:R18" si="0">1-O8-P8-Q8</f>
        <v>2.7909213140840258E-2</v>
      </c>
      <c r="S8" s="83">
        <f>+J7+N7</f>
        <v>150</v>
      </c>
      <c r="T8" s="68">
        <f>+K7</f>
        <v>0.49989889495368961</v>
      </c>
      <c r="U8" s="68">
        <f>+L7</f>
        <v>0.46125885974123576</v>
      </c>
      <c r="V8" s="68">
        <f>+M7</f>
        <v>3.1274369815962724E-2</v>
      </c>
      <c r="W8" s="68">
        <f>1-T8-U8-V8</f>
        <v>7.567875489111961E-3</v>
      </c>
      <c r="X8" s="79">
        <v>101.09183844474757</v>
      </c>
      <c r="Y8" s="25">
        <f>10^($B$24-$C$24/($D$24+X8))/$B$4</f>
        <v>1.829587340477713</v>
      </c>
      <c r="Z8" s="25">
        <f>10^($B$25-$C$25/($D$25+X8))/$B$4</f>
        <v>0.7566025247043765</v>
      </c>
      <c r="AA8" s="25">
        <f>10^($B$27-$C$27/($D$27+X8))/$B$4</f>
        <v>0.35054863929879654</v>
      </c>
      <c r="AB8" s="25">
        <f>10^($B$26-$C$26/($D$26+X8))/$B$4</f>
        <v>0.2711604741059474</v>
      </c>
      <c r="AC8" s="26">
        <f>+T8/Y8+U8/Z8+V8/AA8+W8/AB8</f>
        <v>1.0000000000808296</v>
      </c>
      <c r="AD8" s="13"/>
      <c r="AE8" s="5"/>
      <c r="AF8" s="57"/>
    </row>
    <row r="9" spans="1:32" ht="21" x14ac:dyDescent="0.4">
      <c r="A9" s="22">
        <v>2</v>
      </c>
      <c r="B9" s="29"/>
      <c r="C9" s="30"/>
      <c r="D9" s="30"/>
      <c r="E9" s="30"/>
      <c r="F9" s="90">
        <f t="shared" ref="F9:F17" si="1">+B9*C9</f>
        <v>0</v>
      </c>
      <c r="G9" s="23">
        <f t="shared" ref="G9:G17" si="2">+B9*D9</f>
        <v>0</v>
      </c>
      <c r="H9" s="23">
        <f t="shared" ref="H9:H17" si="3">+B9*C9</f>
        <v>0</v>
      </c>
      <c r="I9" s="23">
        <f t="shared" ref="I9:I17" si="4">+B9*(1-C9-D9-E9)</f>
        <v>0</v>
      </c>
      <c r="J9" s="23"/>
      <c r="K9" s="23"/>
      <c r="L9" s="23"/>
      <c r="M9" s="23"/>
      <c r="N9" s="83">
        <f t="shared" ref="N9:N18" si="5">+S10+N8+B9-S9</f>
        <v>100</v>
      </c>
      <c r="O9" s="76">
        <f t="shared" ref="O9:O18" si="6">+T9/Y9</f>
        <v>0.16122668937889095</v>
      </c>
      <c r="P9" s="76">
        <f t="shared" ref="P9:P18" si="7">+U9/Z9</f>
        <v>0.61366788161940367</v>
      </c>
      <c r="Q9" s="76">
        <f t="shared" ref="Q9:Q18" si="8">+V9/AA9</f>
        <v>0.16215893323855066</v>
      </c>
      <c r="R9" s="68">
        <f t="shared" si="0"/>
        <v>6.2946495763154725E-2</v>
      </c>
      <c r="S9" s="83">
        <f>+S8</f>
        <v>150</v>
      </c>
      <c r="T9" s="68">
        <f>+(S8*T8+N8*O8-N7*O7-F8)/S9</f>
        <v>0.34878657011505637</v>
      </c>
      <c r="U9" s="68">
        <f>+(S8*U8+N8*P8-N7*P7-G8)/S9</f>
        <v>0.56018287708893633</v>
      </c>
      <c r="V9" s="68">
        <f>+(S8*V8+N8*Q8-N7*Q7-H8)/S9</f>
        <v>6.9901785539076361E-2</v>
      </c>
      <c r="W9" s="68">
        <f t="shared" ref="W9:W18" si="9">1-T9-U9-V9</f>
        <v>2.1128767256930997E-2</v>
      </c>
      <c r="X9" s="79">
        <v>107.44456407882613</v>
      </c>
      <c r="Y9" s="25">
        <f>10^($B$24-$C$24/($D$24+X9))/$B$4</f>
        <v>2.1633302244108612</v>
      </c>
      <c r="Z9" s="25">
        <f>10^($B$25-$C$25/($D$25+X9))/$B$4</f>
        <v>0.91284372845238992</v>
      </c>
      <c r="AA9" s="25">
        <f>10^($B$27-$C$27/($D$27+X9))/$B$4</f>
        <v>0.43106959415084722</v>
      </c>
      <c r="AB9" s="25">
        <f>10^($B$26-$C$26/($D$26+X9))/$B$4</f>
        <v>0.3356623224677327</v>
      </c>
      <c r="AC9" s="26">
        <f t="shared" ref="AC9:AC18" si="10">+T9/Y9+U9/Z9+V9/AA9+W9/AB9</f>
        <v>1.0000000008873955</v>
      </c>
      <c r="AD9" s="13"/>
      <c r="AE9" s="5"/>
      <c r="AF9" s="57"/>
    </row>
    <row r="10" spans="1:32" ht="21" x14ac:dyDescent="0.4">
      <c r="A10" s="22">
        <v>3</v>
      </c>
      <c r="B10" s="29"/>
      <c r="C10" s="30"/>
      <c r="D10" s="30"/>
      <c r="E10" s="30"/>
      <c r="F10" s="90">
        <f t="shared" si="1"/>
        <v>0</v>
      </c>
      <c r="G10" s="23">
        <f t="shared" si="2"/>
        <v>0</v>
      </c>
      <c r="H10" s="23">
        <f t="shared" si="3"/>
        <v>0</v>
      </c>
      <c r="I10" s="23">
        <f t="shared" si="4"/>
        <v>0</v>
      </c>
      <c r="J10" s="23"/>
      <c r="K10" s="23"/>
      <c r="L10" s="23"/>
      <c r="M10" s="23"/>
      <c r="N10" s="83">
        <f t="shared" si="5"/>
        <v>100</v>
      </c>
      <c r="O10" s="76">
        <f t="shared" si="6"/>
        <v>0.11215514549214689</v>
      </c>
      <c r="P10" s="76">
        <f t="shared" si="7"/>
        <v>0.53781828149162247</v>
      </c>
      <c r="Q10" s="76">
        <f t="shared" si="8"/>
        <v>0.23655640511728668</v>
      </c>
      <c r="R10" s="68">
        <f t="shared" si="0"/>
        <v>0.11347016789894396</v>
      </c>
      <c r="S10" s="83">
        <f t="shared" ref="S10:S18" si="11">+S9</f>
        <v>150</v>
      </c>
      <c r="T10" s="68">
        <f t="shared" ref="T10:T18" si="12">+(S9*T9+N9*O9-N8*O8-F9)/S10</f>
        <v>0.27411742457049054</v>
      </c>
      <c r="U10" s="68">
        <f t="shared" ref="U10:U18" si="13">+(S9*U9+N9*P9-N8*P8-G9)/S10</f>
        <v>0.56286487432668086</v>
      </c>
      <c r="V10" s="68">
        <f t="shared" ref="V10:V18" si="14">+(S9*V9+N9*Q9-N8*Q8-H9)/S10</f>
        <v>0.11853074543102136</v>
      </c>
      <c r="W10" s="68">
        <f t="shared" si="9"/>
        <v>4.4486955671807285E-2</v>
      </c>
      <c r="X10" s="79">
        <v>112.23150547641289</v>
      </c>
      <c r="Y10" s="25">
        <f>10^($B$24-$C$24/($D$24+X10))/$B$4</f>
        <v>2.4440913822334105</v>
      </c>
      <c r="Z10" s="25">
        <f>10^($B$25-$C$25/($D$25+X10))/$B$4</f>
        <v>1.0465707353152676</v>
      </c>
      <c r="AA10" s="25">
        <f>10^($B$27-$C$27/($D$27+X10))/$B$4</f>
        <v>0.50106757993829343</v>
      </c>
      <c r="AB10" s="25">
        <f>10^($B$26-$C$26/($D$26+X10))/$B$4</f>
        <v>0.39205858902146001</v>
      </c>
      <c r="AC10" s="26">
        <f t="shared" si="10"/>
        <v>1.000000004461882</v>
      </c>
      <c r="AD10" s="13"/>
      <c r="AE10" s="5"/>
      <c r="AF10" s="57"/>
    </row>
    <row r="11" spans="1:32" ht="21" x14ac:dyDescent="0.4">
      <c r="A11" s="22">
        <v>4</v>
      </c>
      <c r="B11" s="29"/>
      <c r="C11" s="30"/>
      <c r="D11" s="30"/>
      <c r="E11" s="30"/>
      <c r="F11" s="90">
        <f t="shared" si="1"/>
        <v>0</v>
      </c>
      <c r="G11" s="23">
        <f t="shared" si="2"/>
        <v>0</v>
      </c>
      <c r="H11" s="23">
        <f t="shared" si="3"/>
        <v>0</v>
      </c>
      <c r="I11" s="23">
        <f t="shared" si="4"/>
        <v>0</v>
      </c>
      <c r="J11" s="23"/>
      <c r="K11" s="23"/>
      <c r="L11" s="23"/>
      <c r="M11" s="23"/>
      <c r="N11" s="83">
        <f t="shared" si="5"/>
        <v>100</v>
      </c>
      <c r="O11" s="76">
        <f t="shared" si="6"/>
        <v>8.943254969766716E-2</v>
      </c>
      <c r="P11" s="76">
        <f t="shared" si="7"/>
        <v>0.43796070780485891</v>
      </c>
      <c r="Q11" s="76">
        <f t="shared" si="8"/>
        <v>0.29688733755516433</v>
      </c>
      <c r="R11" s="68">
        <f t="shared" si="0"/>
        <v>0.17571940494230964</v>
      </c>
      <c r="S11" s="83">
        <f t="shared" si="11"/>
        <v>150</v>
      </c>
      <c r="T11" s="68">
        <f t="shared" si="12"/>
        <v>0.24140306197932782</v>
      </c>
      <c r="U11" s="68">
        <f t="shared" si="13"/>
        <v>0.51229847424149333</v>
      </c>
      <c r="V11" s="68">
        <f t="shared" si="14"/>
        <v>0.16812906001684536</v>
      </c>
      <c r="W11" s="68">
        <f t="shared" si="9"/>
        <v>7.81694037623335E-2</v>
      </c>
      <c r="X11" s="79">
        <v>116.23194813505346</v>
      </c>
      <c r="Y11" s="25">
        <f>10^($B$24-$C$24/($D$24+X11))/$B$4</f>
        <v>2.6992751833130928</v>
      </c>
      <c r="Z11" s="25">
        <f>10^($B$25-$C$25/($D$25+X11))/$B$4</f>
        <v>1.1697361546638037</v>
      </c>
      <c r="AA11" s="25">
        <f>10^($B$27-$C$27/($D$27+X11))/$B$4</f>
        <v>0.56630593073241287</v>
      </c>
      <c r="AB11" s="25">
        <f>10^($B$26-$C$26/($D$26+X11))/$B$4</f>
        <v>0.44485352994463723</v>
      </c>
      <c r="AC11" s="26">
        <f t="shared" si="10"/>
        <v>1.0000000139236298</v>
      </c>
      <c r="AD11" s="13"/>
      <c r="AE11" s="5"/>
      <c r="AF11" s="57"/>
    </row>
    <row r="12" spans="1:32" ht="21" x14ac:dyDescent="0.4">
      <c r="A12" s="22">
        <v>5</v>
      </c>
      <c r="B12" s="29">
        <v>100</v>
      </c>
      <c r="C12" s="30">
        <v>0.25</v>
      </c>
      <c r="D12" s="30">
        <v>0.25</v>
      </c>
      <c r="E12" s="30">
        <v>0.25</v>
      </c>
      <c r="F12" s="90">
        <f t="shared" si="1"/>
        <v>25</v>
      </c>
      <c r="G12" s="23">
        <f t="shared" si="2"/>
        <v>25</v>
      </c>
      <c r="H12" s="23">
        <f>+B12*E12</f>
        <v>25</v>
      </c>
      <c r="I12" s="23">
        <f t="shared" si="4"/>
        <v>25</v>
      </c>
      <c r="J12" s="23"/>
      <c r="K12" s="23"/>
      <c r="L12" s="23"/>
      <c r="M12" s="23"/>
      <c r="N12" s="83">
        <f t="shared" si="5"/>
        <v>200</v>
      </c>
      <c r="O12" s="76">
        <f t="shared" si="6"/>
        <v>7.7237352168763748E-2</v>
      </c>
      <c r="P12" s="76">
        <f t="shared" si="7"/>
        <v>0.34768341551496512</v>
      </c>
      <c r="Q12" s="76">
        <f t="shared" si="8"/>
        <v>0.33264545680120911</v>
      </c>
      <c r="R12" s="68">
        <f t="shared" si="0"/>
        <v>0.24243377551506212</v>
      </c>
      <c r="S12" s="83">
        <f t="shared" si="11"/>
        <v>150</v>
      </c>
      <c r="T12" s="68">
        <f t="shared" si="12"/>
        <v>0.22625466478300799</v>
      </c>
      <c r="U12" s="68">
        <f t="shared" si="13"/>
        <v>0.44572675845031767</v>
      </c>
      <c r="V12" s="68">
        <f t="shared" si="14"/>
        <v>0.20834968164209713</v>
      </c>
      <c r="W12" s="68">
        <f t="shared" si="9"/>
        <v>0.11966889512457726</v>
      </c>
      <c r="X12" s="79">
        <v>119.59993998334157</v>
      </c>
      <c r="Y12" s="25">
        <f>10^($B$24-$C$24/($D$24+X12))/$B$4</f>
        <v>2.9293425839953855</v>
      </c>
      <c r="Z12" s="25">
        <f>10^($B$25-$C$25/($D$25+X12))/$B$4</f>
        <v>1.2819902778225341</v>
      </c>
      <c r="AA12" s="25">
        <f>10^($B$27-$C$27/($D$27+X12))/$B$4</f>
        <v>0.62634158195224698</v>
      </c>
      <c r="AB12" s="25">
        <f>10^($B$26-$C$26/($D$26+X12))/$B$4</f>
        <v>0.49361503933148188</v>
      </c>
      <c r="AC12" s="26">
        <f t="shared" si="10"/>
        <v>0.99999987335967355</v>
      </c>
      <c r="AD12" s="13"/>
    </row>
    <row r="13" spans="1:32" ht="21" x14ac:dyDescent="0.4">
      <c r="A13" s="22">
        <v>6</v>
      </c>
      <c r="B13" s="29"/>
      <c r="C13" s="30"/>
      <c r="D13" s="30"/>
      <c r="E13" s="30"/>
      <c r="F13" s="90">
        <f t="shared" si="1"/>
        <v>0</v>
      </c>
      <c r="G13" s="23">
        <f t="shared" si="2"/>
        <v>0</v>
      </c>
      <c r="H13" s="23">
        <f t="shared" si="3"/>
        <v>0</v>
      </c>
      <c r="I13" s="23">
        <f t="shared" si="4"/>
        <v>0</v>
      </c>
      <c r="J13" s="23"/>
      <c r="K13" s="23"/>
      <c r="L13" s="23"/>
      <c r="M13" s="23"/>
      <c r="N13" s="83">
        <f t="shared" si="5"/>
        <v>200</v>
      </c>
      <c r="O13" s="76">
        <f t="shared" si="6"/>
        <v>3.0890567640522046E-2</v>
      </c>
      <c r="P13" s="76">
        <f t="shared" si="7"/>
        <v>0.30422894948305423</v>
      </c>
      <c r="Q13" s="76">
        <f t="shared" si="8"/>
        <v>0.39130820750658535</v>
      </c>
      <c r="R13" s="68">
        <f t="shared" si="0"/>
        <v>0.27357227536983841</v>
      </c>
      <c r="S13" s="83">
        <f t="shared" si="11"/>
        <v>150</v>
      </c>
      <c r="T13" s="68">
        <f t="shared" si="12"/>
        <v>0.10294943454291484</v>
      </c>
      <c r="U13" s="68">
        <f t="shared" si="13"/>
        <v>0.45066417393369868</v>
      </c>
      <c r="V13" s="68">
        <f t="shared" si="14"/>
        <v>0.28728539900693306</v>
      </c>
      <c r="W13" s="68">
        <f t="shared" si="9"/>
        <v>0.15910099251645343</v>
      </c>
      <c r="X13" s="79">
        <v>125.05141884430053</v>
      </c>
      <c r="Y13" s="25">
        <f>10^($B$24-$C$24/($D$24+X13))/$B$4</f>
        <v>3.3327142362986701</v>
      </c>
      <c r="Z13" s="25">
        <f>10^($B$25-$C$25/($D$25+X13))/$B$4</f>
        <v>1.4813323146908508</v>
      </c>
      <c r="AA13" s="25">
        <f>10^($B$27-$C$27/($D$27+X13))/$B$4</f>
        <v>0.73416655591640845</v>
      </c>
      <c r="AB13" s="25">
        <f>10^($B$26-$C$26/($D$26+X13))/$B$4</f>
        <v>0.58156833532827279</v>
      </c>
      <c r="AC13" s="26">
        <f t="shared" si="10"/>
        <v>1.0000000339386577</v>
      </c>
      <c r="AD13" s="13"/>
      <c r="AE13" s="1"/>
      <c r="AF13" s="1"/>
    </row>
    <row r="14" spans="1:32" ht="21" x14ac:dyDescent="0.4">
      <c r="A14" s="22">
        <v>7</v>
      </c>
      <c r="B14" s="29"/>
      <c r="C14" s="30"/>
      <c r="D14" s="30"/>
      <c r="E14" s="30"/>
      <c r="F14" s="90">
        <f t="shared" si="1"/>
        <v>0</v>
      </c>
      <c r="G14" s="23">
        <f t="shared" si="2"/>
        <v>0</v>
      </c>
      <c r="H14" s="23">
        <f t="shared" si="3"/>
        <v>0</v>
      </c>
      <c r="I14" s="23">
        <f t="shared" si="4"/>
        <v>0</v>
      </c>
      <c r="J14" s="23"/>
      <c r="K14" s="23"/>
      <c r="L14" s="23"/>
      <c r="M14" s="23"/>
      <c r="N14" s="83">
        <f t="shared" si="5"/>
        <v>200</v>
      </c>
      <c r="O14" s="76">
        <f t="shared" si="6"/>
        <v>1.1245583590594478E-2</v>
      </c>
      <c r="P14" s="76">
        <f t="shared" si="7"/>
        <v>0.238737225371635</v>
      </c>
      <c r="Q14" s="76">
        <f t="shared" si="8"/>
        <v>0.44371050552868796</v>
      </c>
      <c r="R14" s="68">
        <f t="shared" si="0"/>
        <v>0.30630668550908258</v>
      </c>
      <c r="S14" s="83">
        <f t="shared" si="11"/>
        <v>150</v>
      </c>
      <c r="T14" s="68">
        <f t="shared" si="12"/>
        <v>4.1153721838592561E-2</v>
      </c>
      <c r="U14" s="68">
        <f t="shared" si="13"/>
        <v>0.39272488589115073</v>
      </c>
      <c r="V14" s="68">
        <f t="shared" si="14"/>
        <v>0.36550239994743472</v>
      </c>
      <c r="W14" s="68">
        <f t="shared" si="9"/>
        <v>0.20061899232282199</v>
      </c>
      <c r="X14" s="79">
        <v>129.11540106006979</v>
      </c>
      <c r="Y14" s="25">
        <f>10^($B$24-$C$24/($D$24+X14))/$B$4</f>
        <v>3.6595452345410062</v>
      </c>
      <c r="Z14" s="25">
        <f>10^($B$25-$C$25/($D$25+X14))/$B$4</f>
        <v>1.6450090063659231</v>
      </c>
      <c r="AA14" s="25">
        <f>10^($B$27-$C$27/($D$27+X14))/$B$4</f>
        <v>0.82374069442402076</v>
      </c>
      <c r="AB14" s="25">
        <f>10^($B$26-$C$26/($D$26+X14))/$B$4</f>
        <v>0.65496112967781384</v>
      </c>
      <c r="AC14" s="26">
        <f t="shared" si="10"/>
        <v>1.0000000298550944</v>
      </c>
      <c r="AD14" s="13"/>
      <c r="AE14" s="1"/>
      <c r="AF14" s="1"/>
    </row>
    <row r="15" spans="1:32" ht="21" x14ac:dyDescent="0.4">
      <c r="A15" s="22">
        <v>8</v>
      </c>
      <c r="B15" s="29"/>
      <c r="C15" s="30"/>
      <c r="D15" s="30"/>
      <c r="E15" s="30"/>
      <c r="F15" s="90">
        <f t="shared" si="1"/>
        <v>0</v>
      </c>
      <c r="G15" s="23">
        <f t="shared" si="2"/>
        <v>0</v>
      </c>
      <c r="H15" s="23">
        <f>+B15*C15</f>
        <v>0</v>
      </c>
      <c r="I15" s="23">
        <f t="shared" si="4"/>
        <v>0</v>
      </c>
      <c r="J15" s="23"/>
      <c r="K15" s="23"/>
      <c r="L15" s="23"/>
      <c r="M15" s="23"/>
      <c r="N15" s="83">
        <f t="shared" si="5"/>
        <v>200</v>
      </c>
      <c r="O15" s="76">
        <f t="shared" si="6"/>
        <v>3.8066567615210063E-3</v>
      </c>
      <c r="P15" s="76">
        <f t="shared" si="7"/>
        <v>0.17139844836995294</v>
      </c>
      <c r="Q15" s="76">
        <f t="shared" si="8"/>
        <v>0.48414174825217043</v>
      </c>
      <c r="R15" s="68">
        <f t="shared" si="0"/>
        <v>0.34065314661635554</v>
      </c>
      <c r="S15" s="83">
        <f t="shared" si="11"/>
        <v>150</v>
      </c>
      <c r="T15" s="68">
        <f t="shared" si="12"/>
        <v>1.4960409772022469E-2</v>
      </c>
      <c r="U15" s="68">
        <f t="shared" si="13"/>
        <v>0.30540258707592505</v>
      </c>
      <c r="V15" s="68">
        <f t="shared" si="14"/>
        <v>0.4353721306435715</v>
      </c>
      <c r="W15" s="68">
        <f t="shared" si="9"/>
        <v>0.24426487250848095</v>
      </c>
      <c r="X15" s="79">
        <v>132.27839720363468</v>
      </c>
      <c r="Y15" s="25">
        <f>10^($B$24-$C$24/($D$24+X15))/$B$4</f>
        <v>3.9300653327212025</v>
      </c>
      <c r="Z15" s="25">
        <f>10^($B$25-$C$25/($D$25+X15))/$B$4</f>
        <v>1.7818281902805355</v>
      </c>
      <c r="AA15" s="25">
        <f>10^($B$27-$C$27/($D$27+X15))/$B$4</f>
        <v>0.89926582909929764</v>
      </c>
      <c r="AB15" s="25">
        <f>10^($B$26-$C$26/($D$26+X15))/$B$4</f>
        <v>0.71704857607801054</v>
      </c>
      <c r="AC15" s="26">
        <f t="shared" si="10"/>
        <v>1.0000000262056576</v>
      </c>
      <c r="AD15" s="13"/>
    </row>
    <row r="16" spans="1:32" ht="21" x14ac:dyDescent="0.4">
      <c r="A16" s="22">
        <v>9</v>
      </c>
      <c r="B16" s="29"/>
      <c r="C16" s="30"/>
      <c r="D16" s="30"/>
      <c r="E16" s="30"/>
      <c r="F16" s="90">
        <f t="shared" si="1"/>
        <v>0</v>
      </c>
      <c r="G16" s="23">
        <f t="shared" si="2"/>
        <v>0</v>
      </c>
      <c r="H16" s="23">
        <f t="shared" si="3"/>
        <v>0</v>
      </c>
      <c r="I16" s="23">
        <f t="shared" si="4"/>
        <v>0</v>
      </c>
      <c r="J16" s="23"/>
      <c r="K16" s="23"/>
      <c r="L16" s="23"/>
      <c r="M16" s="23"/>
      <c r="N16" s="83">
        <f t="shared" si="5"/>
        <v>200</v>
      </c>
      <c r="O16" s="76">
        <f t="shared" si="6"/>
        <v>1.2135092915514876E-3</v>
      </c>
      <c r="P16" s="76">
        <f t="shared" si="7"/>
        <v>0.11370206718780682</v>
      </c>
      <c r="Q16" s="76">
        <f t="shared" si="8"/>
        <v>0.50813414917897615</v>
      </c>
      <c r="R16" s="68">
        <f t="shared" si="0"/>
        <v>0.3769502743416655</v>
      </c>
      <c r="S16" s="83">
        <f t="shared" si="11"/>
        <v>150</v>
      </c>
      <c r="T16" s="68">
        <f t="shared" si="12"/>
        <v>5.0418406665911743E-3</v>
      </c>
      <c r="U16" s="68">
        <f t="shared" si="13"/>
        <v>0.21561755107368227</v>
      </c>
      <c r="V16" s="68">
        <f t="shared" si="14"/>
        <v>0.48928045427488143</v>
      </c>
      <c r="W16" s="68">
        <f t="shared" si="9"/>
        <v>0.29006015398484508</v>
      </c>
      <c r="X16" s="79">
        <v>134.78431866464391</v>
      </c>
      <c r="Y16" s="25">
        <f>10^($B$24-$C$24/($D$24+X16))/$B$4</f>
        <v>4.1547606612431576</v>
      </c>
      <c r="Z16" s="25">
        <f>10^($B$25-$C$25/($D$25+X16))/$B$4</f>
        <v>1.896338003402674</v>
      </c>
      <c r="AA16" s="25">
        <f>10^($B$27-$C$27/($D$27+X16))/$B$4</f>
        <v>0.96289622546613363</v>
      </c>
      <c r="AB16" s="25">
        <f>10^($B$26-$C$26/($D$26+X16))/$B$4</f>
        <v>0.76949177616096776</v>
      </c>
      <c r="AC16" s="26">
        <f t="shared" si="10"/>
        <v>1.0000000232066324</v>
      </c>
      <c r="AD16" s="13"/>
    </row>
    <row r="17" spans="1:32" ht="21.6" thickBot="1" x14ac:dyDescent="0.45">
      <c r="A17" s="22">
        <v>10</v>
      </c>
      <c r="B17" s="31"/>
      <c r="C17" s="32"/>
      <c r="D17" s="32"/>
      <c r="E17" s="32"/>
      <c r="F17" s="90">
        <f t="shared" si="1"/>
        <v>0</v>
      </c>
      <c r="G17" s="23">
        <f t="shared" si="2"/>
        <v>0</v>
      </c>
      <c r="H17" s="23">
        <f t="shared" si="3"/>
        <v>0</v>
      </c>
      <c r="I17" s="23">
        <f t="shared" si="4"/>
        <v>0</v>
      </c>
      <c r="J17" s="23"/>
      <c r="K17" s="23"/>
      <c r="L17" s="23"/>
      <c r="M17" s="23"/>
      <c r="N17" s="83">
        <f t="shared" si="5"/>
        <v>200</v>
      </c>
      <c r="O17" s="76">
        <f t="shared" si="6"/>
        <v>3.6526752646805238E-4</v>
      </c>
      <c r="P17" s="76">
        <f t="shared" si="7"/>
        <v>6.9694182061427593E-2</v>
      </c>
      <c r="Q17" s="76">
        <f t="shared" si="8"/>
        <v>0.51347027427939074</v>
      </c>
      <c r="R17" s="68">
        <f t="shared" si="0"/>
        <v>0.41647027613271359</v>
      </c>
      <c r="S17" s="83">
        <f t="shared" si="11"/>
        <v>150</v>
      </c>
      <c r="T17" s="68">
        <f t="shared" si="12"/>
        <v>1.5843107066318167E-3</v>
      </c>
      <c r="U17" s="68">
        <f t="shared" si="13"/>
        <v>0.13868904283082079</v>
      </c>
      <c r="V17" s="68">
        <f t="shared" si="14"/>
        <v>0.52127032217728908</v>
      </c>
      <c r="W17" s="68">
        <f t="shared" si="9"/>
        <v>0.3384563242852584</v>
      </c>
      <c r="X17" s="79">
        <v>136.74789708214601</v>
      </c>
      <c r="Y17" s="25">
        <f>10^($B$24-$C$24/($D$24+X17))/$B$4</f>
        <v>4.3373981857935195</v>
      </c>
      <c r="Z17" s="25">
        <f>10^($B$25-$C$25/($D$25+X17))/$B$4</f>
        <v>1.9899658583923401</v>
      </c>
      <c r="AA17" s="25">
        <f>10^($B$27-$C$27/($D$27+X17))/$B$4</f>
        <v>1.0151908460696093</v>
      </c>
      <c r="AB17" s="25">
        <f>10^($B$26-$C$26/($D$26+X17))/$B$4</f>
        <v>0.81267818220534505</v>
      </c>
      <c r="AC17" s="26">
        <f t="shared" si="10"/>
        <v>1.0000000213309117</v>
      </c>
      <c r="AD17" s="13"/>
    </row>
    <row r="18" spans="1:32" ht="22.2" thickTop="1" thickBot="1" x14ac:dyDescent="0.45">
      <c r="A18" s="22" t="s">
        <v>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83">
        <f t="shared" si="5"/>
        <v>50</v>
      </c>
      <c r="O18" s="76">
        <f t="shared" si="6"/>
        <v>1.0110503479231977E-4</v>
      </c>
      <c r="P18" s="76">
        <f t="shared" si="7"/>
        <v>3.8741135491474551E-2</v>
      </c>
      <c r="Q18" s="76">
        <f t="shared" si="8"/>
        <v>0.49968726399761754</v>
      </c>
      <c r="R18" s="68">
        <f t="shared" si="0"/>
        <v>0.46147049547611563</v>
      </c>
      <c r="S18" s="83">
        <f t="shared" si="11"/>
        <v>150</v>
      </c>
      <c r="T18" s="68">
        <f t="shared" si="12"/>
        <v>4.533216865205699E-4</v>
      </c>
      <c r="U18" s="68">
        <f t="shared" si="13"/>
        <v>8.0011862662315164E-2</v>
      </c>
      <c r="V18" s="68">
        <f t="shared" si="14"/>
        <v>0.52838515564450839</v>
      </c>
      <c r="W18" s="68">
        <f t="shared" si="9"/>
        <v>0.39114966000665585</v>
      </c>
      <c r="X18" s="80">
        <v>138.27668164664834</v>
      </c>
      <c r="Y18" s="25">
        <f>10^($B$24-$C$24/($D$24+X18))/$B$4</f>
        <v>4.4836707435167762</v>
      </c>
      <c r="Z18" s="25">
        <f>10^($B$25-$C$25/($D$25+X18))/$B$4</f>
        <v>2.0652947221932285</v>
      </c>
      <c r="AA18" s="25">
        <f>10^($B$27-$C$27/($D$27+X18))/$B$4</f>
        <v>1.0574317052175812</v>
      </c>
      <c r="AB18" s="25">
        <f>10^($B$26-$C$26/($D$26+X18))/$B$4</f>
        <v>0.84761571157706539</v>
      </c>
      <c r="AC18" s="26">
        <f t="shared" si="10"/>
        <v>1.0000000207781037</v>
      </c>
      <c r="AD18" s="13"/>
    </row>
    <row r="19" spans="1:32" ht="25.2" thickTop="1" x14ac:dyDescent="0.55000000000000004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3" t="s">
        <v>20</v>
      </c>
      <c r="O19" s="68">
        <f>+(SUM(F8:F17)-J7*K7)/N18</f>
        <v>1.0110504631036577E-4</v>
      </c>
      <c r="P19" s="68">
        <f>+(SUM(G8:G17)-J7*L7)/N18</f>
        <v>3.8741140258764233E-2</v>
      </c>
      <c r="Q19" s="68">
        <f>+(SUM(H8:H17)-K7*M7)/N18</f>
        <v>0.49968731954177253</v>
      </c>
      <c r="R19" s="68"/>
      <c r="S19" s="34"/>
      <c r="T19" s="34"/>
      <c r="U19" s="34"/>
      <c r="V19" s="34"/>
      <c r="W19" s="34"/>
      <c r="X19" s="23"/>
      <c r="Y19" s="23"/>
      <c r="Z19" s="23"/>
      <c r="AA19" s="23"/>
      <c r="AB19" s="23"/>
      <c r="AC19" s="35"/>
      <c r="AD19" s="13"/>
    </row>
    <row r="20" spans="1:32" ht="21.6" thickBot="1" x14ac:dyDescent="0.4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 t="s">
        <v>21</v>
      </c>
      <c r="O20" s="77">
        <f>+O18-O19</f>
        <v>-1.1518045997765784E-11</v>
      </c>
      <c r="P20" s="77">
        <f>+P18-P19</f>
        <v>-4.7672896810735388E-9</v>
      </c>
      <c r="Q20" s="77">
        <f>+Q18-Q19</f>
        <v>-5.5544154997644313E-8</v>
      </c>
      <c r="R20" s="77"/>
      <c r="S20" s="39"/>
      <c r="T20" s="39"/>
      <c r="U20" s="39"/>
      <c r="V20" s="39"/>
      <c r="W20" s="39"/>
      <c r="X20" s="37"/>
      <c r="Y20" s="37"/>
      <c r="Z20" s="37"/>
      <c r="AA20" s="37"/>
      <c r="AB20" s="37"/>
      <c r="AC20" s="40"/>
      <c r="AD20" s="13"/>
    </row>
    <row r="21" spans="1:32" ht="22.2" thickTop="1" thickBot="1" x14ac:dyDescent="0.4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4"/>
      <c r="O21" s="42"/>
      <c r="P21" s="42"/>
      <c r="Q21" s="42"/>
      <c r="R21" s="42"/>
      <c r="S21" s="43"/>
      <c r="T21" s="43"/>
      <c r="U21" s="43"/>
      <c r="V21" s="43"/>
      <c r="W21" s="43"/>
      <c r="X21" s="41"/>
      <c r="Y21" s="41"/>
      <c r="Z21" s="41"/>
      <c r="AA21" s="41"/>
      <c r="AB21" s="41"/>
      <c r="AC21" s="41"/>
      <c r="AD21" s="13"/>
      <c r="AE21" s="1"/>
      <c r="AF21" s="1"/>
    </row>
    <row r="22" spans="1:32" ht="21.6" thickTop="1" x14ac:dyDescent="0.4">
      <c r="A22" s="44" t="s">
        <v>2</v>
      </c>
      <c r="B22" s="45"/>
      <c r="C22" s="45"/>
      <c r="D22" s="46"/>
      <c r="G22" s="43"/>
      <c r="M22" s="96" t="s">
        <v>25</v>
      </c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8"/>
      <c r="Z22" s="43"/>
      <c r="AA22" s="43"/>
      <c r="AB22" s="43"/>
      <c r="AC22" s="43"/>
      <c r="AD22" s="60"/>
      <c r="AE22" s="61"/>
      <c r="AF22" s="61"/>
    </row>
    <row r="23" spans="1:32" ht="24.6" x14ac:dyDescent="0.55000000000000004">
      <c r="A23" s="47"/>
      <c r="B23" s="48" t="s">
        <v>5</v>
      </c>
      <c r="C23" s="48" t="s">
        <v>6</v>
      </c>
      <c r="D23" s="49" t="s">
        <v>7</v>
      </c>
      <c r="G23" s="41"/>
      <c r="M23" s="84"/>
      <c r="N23" s="85" t="s">
        <v>13</v>
      </c>
      <c r="O23" s="48" t="s">
        <v>34</v>
      </c>
      <c r="P23" s="48" t="s">
        <v>33</v>
      </c>
      <c r="Q23" s="48" t="s">
        <v>50</v>
      </c>
      <c r="R23" s="48" t="s">
        <v>51</v>
      </c>
      <c r="S23" s="85" t="s">
        <v>14</v>
      </c>
      <c r="T23" s="48" t="s">
        <v>45</v>
      </c>
      <c r="U23" s="48" t="s">
        <v>46</v>
      </c>
      <c r="V23" s="48" t="s">
        <v>48</v>
      </c>
      <c r="W23" s="48" t="s">
        <v>47</v>
      </c>
      <c r="X23" s="86" t="s">
        <v>8</v>
      </c>
    </row>
    <row r="24" spans="1:32" ht="21" x14ac:dyDescent="0.4">
      <c r="A24" s="47" t="s">
        <v>3</v>
      </c>
      <c r="B24" s="48">
        <v>6.8927199999999997</v>
      </c>
      <c r="C24" s="48">
        <v>1203.5309999999999</v>
      </c>
      <c r="D24" s="49">
        <v>219.88800000000001</v>
      </c>
      <c r="G24" s="41"/>
      <c r="M24" s="87">
        <v>1</v>
      </c>
      <c r="N24" s="104">
        <v>100</v>
      </c>
      <c r="O24" s="105">
        <v>0.4998438</v>
      </c>
      <c r="P24" s="105">
        <v>0.45876300000000003</v>
      </c>
      <c r="Q24" s="105">
        <v>3.3487099999999999E-2</v>
      </c>
      <c r="R24" s="105">
        <v>7.906099999999909E-3</v>
      </c>
      <c r="S24" s="105"/>
      <c r="T24" s="105"/>
      <c r="U24" s="105"/>
      <c r="V24" s="105"/>
      <c r="W24" s="105"/>
      <c r="X24" s="106">
        <v>92.91</v>
      </c>
      <c r="Z24" s="43"/>
      <c r="AB24" s="43"/>
      <c r="AC24" s="43"/>
      <c r="AD24" s="60"/>
      <c r="AE24" s="60"/>
      <c r="AF24" s="60"/>
    </row>
    <row r="25" spans="1:32" ht="21" x14ac:dyDescent="0.4">
      <c r="A25" s="47" t="s">
        <v>4</v>
      </c>
      <c r="B25" s="48">
        <v>6.9580500000000001</v>
      </c>
      <c r="C25" s="48">
        <v>1346.7729999999999</v>
      </c>
      <c r="D25" s="49">
        <v>219.69300000000001</v>
      </c>
      <c r="G25" s="82"/>
      <c r="M25" s="87">
        <v>2</v>
      </c>
      <c r="N25" s="104">
        <v>97.022900000000007</v>
      </c>
      <c r="O25" s="105">
        <v>0.27492282749742586</v>
      </c>
      <c r="P25" s="105">
        <v>0.6005980031518332</v>
      </c>
      <c r="Q25" s="105">
        <v>9.4788652988108985E-2</v>
      </c>
      <c r="R25" s="105">
        <v>2.9690516362632008E-2</v>
      </c>
      <c r="S25" s="104">
        <v>150</v>
      </c>
      <c r="T25" s="105">
        <v>0.49984386666666664</v>
      </c>
      <c r="U25" s="105">
        <v>0.45876299999999998</v>
      </c>
      <c r="V25" s="105">
        <v>3.3487133333333328E-2</v>
      </c>
      <c r="W25" s="105">
        <v>7.9060000000000033E-3</v>
      </c>
      <c r="X25" s="106">
        <v>101.53</v>
      </c>
      <c r="AB25" s="43"/>
      <c r="AC25" s="43"/>
      <c r="AD25" s="60"/>
      <c r="AE25" s="60"/>
      <c r="AF25" s="60"/>
    </row>
    <row r="26" spans="1:32" ht="21" x14ac:dyDescent="0.4">
      <c r="A26" s="65" t="s">
        <v>22</v>
      </c>
      <c r="B26" s="58">
        <v>7.0015400000000003</v>
      </c>
      <c r="C26" s="58">
        <v>1476.393</v>
      </c>
      <c r="D26" s="59">
        <v>213.87200000000001</v>
      </c>
      <c r="G26" s="70"/>
      <c r="M26" s="87">
        <v>3</v>
      </c>
      <c r="N26" s="104">
        <v>94.968599999999995</v>
      </c>
      <c r="O26" s="105">
        <v>0.16450837434688939</v>
      </c>
      <c r="P26" s="105">
        <v>0.59864955364194061</v>
      </c>
      <c r="Q26" s="105">
        <v>0.16988552005610277</v>
      </c>
      <c r="R26" s="105">
        <v>6.6956551955067251E-2</v>
      </c>
      <c r="S26" s="104">
        <v>147.02289999999999</v>
      </c>
      <c r="T26" s="105">
        <v>0.35141457555251598</v>
      </c>
      <c r="U26" s="105">
        <v>0.5523622510506867</v>
      </c>
      <c r="V26" s="105">
        <v>7.3941066323681554E-2</v>
      </c>
      <c r="W26" s="105">
        <v>2.2282107073115759E-2</v>
      </c>
      <c r="X26" s="89">
        <v>107.89</v>
      </c>
      <c r="AB26" s="63"/>
      <c r="AC26" s="43"/>
      <c r="AD26" s="60"/>
      <c r="AE26" s="60"/>
      <c r="AF26" s="60"/>
    </row>
    <row r="27" spans="1:32" ht="21.6" thickBot="1" x14ac:dyDescent="0.45">
      <c r="A27" s="110" t="s">
        <v>23</v>
      </c>
      <c r="B27" s="75">
        <v>6.9565000000000001</v>
      </c>
      <c r="C27" s="50">
        <v>1423.5429999999999</v>
      </c>
      <c r="D27" s="51">
        <v>213.09100000000001</v>
      </c>
      <c r="F27" s="71"/>
      <c r="G27" s="71"/>
      <c r="M27" s="87">
        <v>4</v>
      </c>
      <c r="N27" s="88">
        <v>93.220799999999997</v>
      </c>
      <c r="O27" s="85">
        <v>0.11677340250244581</v>
      </c>
      <c r="P27" s="105">
        <v>0.5209411418910801</v>
      </c>
      <c r="Q27" s="85">
        <v>0.24289632785816043</v>
      </c>
      <c r="R27" s="85">
        <v>0.11938912774831364</v>
      </c>
      <c r="S27" s="88">
        <v>144.96860000000001</v>
      </c>
      <c r="T27" s="85">
        <v>0.2801663256732837</v>
      </c>
      <c r="U27" s="85">
        <v>0.55040229401401397</v>
      </c>
      <c r="V27" s="85">
        <v>0.12284142910947612</v>
      </c>
      <c r="W27" s="105">
        <v>4.6589951203226204E-2</v>
      </c>
      <c r="X27" s="106">
        <v>112.65</v>
      </c>
      <c r="AE27" s="66"/>
      <c r="AF27" s="66"/>
    </row>
    <row r="28" spans="1:32" ht="22.2" thickTop="1" thickBot="1" x14ac:dyDescent="0.45">
      <c r="A28" s="13"/>
      <c r="B28" s="13"/>
      <c r="C28" s="13"/>
      <c r="D28" s="13"/>
      <c r="E28" s="42"/>
      <c r="F28" s="42"/>
      <c r="G28" s="42"/>
      <c r="H28" s="43"/>
      <c r="M28" s="87">
        <v>5</v>
      </c>
      <c r="N28" s="104">
        <v>91.827200000000005</v>
      </c>
      <c r="O28" s="105">
        <v>9.5283423647895174E-2</v>
      </c>
      <c r="P28" s="105">
        <v>0.42461852261639249</v>
      </c>
      <c r="Q28" s="105">
        <v>0.29824289535126847</v>
      </c>
      <c r="R28" s="105">
        <v>0.18185515838444383</v>
      </c>
      <c r="S28" s="104">
        <v>143.2208</v>
      </c>
      <c r="T28" s="105">
        <v>0.25050760783349901</v>
      </c>
      <c r="U28" s="105">
        <v>0.49923404980282193</v>
      </c>
      <c r="V28" s="105">
        <v>0.16978923452459421</v>
      </c>
      <c r="W28" s="105">
        <v>8.0469107839084841E-2</v>
      </c>
      <c r="X28" s="106">
        <v>116.51</v>
      </c>
      <c r="AE28" s="67"/>
      <c r="AF28" s="66"/>
    </row>
    <row r="29" spans="1:32" ht="21.6" thickTop="1" x14ac:dyDescent="0.4">
      <c r="A29" s="111" t="s">
        <v>27</v>
      </c>
      <c r="B29" s="112"/>
      <c r="C29" s="112"/>
      <c r="D29" s="112"/>
      <c r="E29" s="45"/>
      <c r="F29" s="45"/>
      <c r="G29" s="113"/>
      <c r="H29" s="43"/>
      <c r="M29" s="87">
        <v>6</v>
      </c>
      <c r="N29" s="104">
        <v>191.87729999999999</v>
      </c>
      <c r="O29" s="105">
        <v>8.4211368410958456E-2</v>
      </c>
      <c r="P29" s="105">
        <v>0.34133203875601753</v>
      </c>
      <c r="Q29" s="105">
        <v>0.32786973758751037</v>
      </c>
      <c r="R29" s="105">
        <v>0.24658685524551371</v>
      </c>
      <c r="S29" s="104">
        <v>141.8272</v>
      </c>
      <c r="T29" s="105">
        <v>0.23790774971232598</v>
      </c>
      <c r="U29" s="105">
        <v>0.43665587419056429</v>
      </c>
      <c r="V29" s="105">
        <v>0.20490547652354413</v>
      </c>
      <c r="W29" s="105">
        <v>0.12053089957356561</v>
      </c>
      <c r="X29" s="106">
        <v>119.63</v>
      </c>
      <c r="AB29" s="63"/>
      <c r="AC29" s="43"/>
      <c r="AD29" s="60"/>
      <c r="AE29" s="67"/>
      <c r="AF29" s="67"/>
    </row>
    <row r="30" spans="1:32" ht="21" x14ac:dyDescent="0.4">
      <c r="A30" s="114" t="s">
        <v>28</v>
      </c>
      <c r="B30" s="85"/>
      <c r="C30" s="85"/>
      <c r="D30" s="85"/>
      <c r="E30" s="48"/>
      <c r="F30" s="48"/>
      <c r="G30" s="86"/>
      <c r="H30" s="43"/>
      <c r="M30" s="87">
        <v>7</v>
      </c>
      <c r="N30" s="104">
        <v>192.21700000000001</v>
      </c>
      <c r="O30" s="105">
        <v>3.5674003860220474E-2</v>
      </c>
      <c r="P30" s="105">
        <v>0.30376184208472712</v>
      </c>
      <c r="Q30" s="105">
        <v>0.38234261277618525</v>
      </c>
      <c r="R30" s="105">
        <v>0.27822154127886717</v>
      </c>
      <c r="S30" s="104">
        <v>141.87729999999999</v>
      </c>
      <c r="T30" s="105">
        <v>0.11383378454481444</v>
      </c>
      <c r="U30" s="105">
        <v>0.44709076081938409</v>
      </c>
      <c r="V30" s="105">
        <v>0.27900946804034193</v>
      </c>
      <c r="W30" s="105">
        <v>0.16006598659545956</v>
      </c>
      <c r="X30" s="106">
        <v>124.96</v>
      </c>
      <c r="AB30" s="63"/>
      <c r="AC30" s="43"/>
      <c r="AD30" s="60"/>
      <c r="AE30" s="67"/>
      <c r="AF30" s="67"/>
    </row>
    <row r="31" spans="1:32" ht="24.6" x14ac:dyDescent="0.55000000000000004">
      <c r="A31" s="114" t="s">
        <v>29</v>
      </c>
      <c r="B31" s="85"/>
      <c r="C31" s="85"/>
      <c r="D31" s="85"/>
      <c r="E31" s="48"/>
      <c r="F31" s="48"/>
      <c r="G31" s="86"/>
      <c r="H31" s="43"/>
      <c r="M31" s="87">
        <v>8</v>
      </c>
      <c r="N31" s="104">
        <v>192.38720000000001</v>
      </c>
      <c r="O31" s="105">
        <v>1.378740373579947E-2</v>
      </c>
      <c r="P31" s="105">
        <v>0.24251784942033566</v>
      </c>
      <c r="Q31" s="105">
        <v>0.43087669034114534</v>
      </c>
      <c r="R31" s="105">
        <v>0.31281805650271949</v>
      </c>
      <c r="S31" s="104">
        <v>142.21690000000001</v>
      </c>
      <c r="T31" s="105">
        <v>4.8161224158310291E-2</v>
      </c>
      <c r="U31" s="105">
        <v>0.3960593994103373</v>
      </c>
      <c r="V31" s="105">
        <v>0.35275069277983134</v>
      </c>
      <c r="W31" s="105">
        <v>0.2030286836515211</v>
      </c>
      <c r="X31" s="106">
        <v>129.02000000000001</v>
      </c>
      <c r="AB31" s="63"/>
      <c r="AC31" s="43"/>
      <c r="AD31" s="60"/>
      <c r="AE31" s="67"/>
      <c r="AF31" s="67"/>
    </row>
    <row r="32" spans="1:32" ht="21" x14ac:dyDescent="0.4">
      <c r="A32" s="47" t="s">
        <v>30</v>
      </c>
      <c r="B32" s="115"/>
      <c r="C32" s="115"/>
      <c r="D32" s="115"/>
      <c r="E32" s="48"/>
      <c r="F32" s="48"/>
      <c r="G32" s="86"/>
      <c r="H32" s="43"/>
      <c r="M32" s="87">
        <v>9</v>
      </c>
      <c r="N32" s="88">
        <v>192.47569999999999</v>
      </c>
      <c r="O32" s="85">
        <v>4.9576128311262149E-3</v>
      </c>
      <c r="P32" s="85">
        <v>0.17693610154424691</v>
      </c>
      <c r="Q32" s="85">
        <v>0.46747017935251051</v>
      </c>
      <c r="R32" s="85">
        <v>0.35063610627211644</v>
      </c>
      <c r="S32" s="88">
        <v>142.38720000000001</v>
      </c>
      <c r="T32" s="85">
        <v>1.8574071264832792E-2</v>
      </c>
      <c r="U32" s="85">
        <v>0.31319872853739661</v>
      </c>
      <c r="V32" s="85">
        <v>0.41836288655160009</v>
      </c>
      <c r="W32" s="105">
        <v>0.24986431364617051</v>
      </c>
      <c r="X32" s="106">
        <v>132.24</v>
      </c>
      <c r="AB32" s="63"/>
      <c r="AC32" s="43"/>
      <c r="AD32" s="60"/>
      <c r="AE32" s="67"/>
      <c r="AF32" s="67"/>
    </row>
    <row r="33" spans="1:32" ht="21.6" thickBot="1" x14ac:dyDescent="0.45">
      <c r="A33" s="116" t="s">
        <v>31</v>
      </c>
      <c r="B33" s="117"/>
      <c r="C33" s="117"/>
      <c r="D33" s="117"/>
      <c r="E33" s="93"/>
      <c r="F33" s="93"/>
      <c r="G33" s="118"/>
      <c r="H33" s="43"/>
      <c r="M33" s="87">
        <v>10</v>
      </c>
      <c r="N33" s="88">
        <v>192.5591</v>
      </c>
      <c r="O33" s="85">
        <v>1.6777186848089755E-3</v>
      </c>
      <c r="P33" s="85">
        <v>0.11901421433731253</v>
      </c>
      <c r="Q33" s="85">
        <v>0.4871606171819457</v>
      </c>
      <c r="R33" s="85">
        <v>0.39214744979593286</v>
      </c>
      <c r="S33" s="88">
        <v>142.47569999999999</v>
      </c>
      <c r="T33" s="85">
        <v>6.6426064234111504E-3</v>
      </c>
      <c r="U33" s="85">
        <v>0.2245579421613651</v>
      </c>
      <c r="V33" s="85">
        <v>0.4678061592257487</v>
      </c>
      <c r="W33" s="85">
        <v>0.30099329218947496</v>
      </c>
      <c r="X33" s="106">
        <v>134.84</v>
      </c>
      <c r="AD33" s="60"/>
      <c r="AE33" s="67"/>
      <c r="AF33" s="67"/>
    </row>
    <row r="34" spans="1:32" ht="21.6" thickTop="1" x14ac:dyDescent="0.4">
      <c r="H34" s="43"/>
      <c r="M34" s="87">
        <v>11</v>
      </c>
      <c r="N34" s="104">
        <v>192.6223</v>
      </c>
      <c r="O34" s="105">
        <v>5.3493287121999893E-4</v>
      </c>
      <c r="P34" s="105">
        <v>7.3728586980842822E-2</v>
      </c>
      <c r="Q34" s="105">
        <v>0.48713741866855498</v>
      </c>
      <c r="R34" s="105">
        <v>0.43859906147938221</v>
      </c>
      <c r="S34" s="104">
        <v>142.5591</v>
      </c>
      <c r="T34" s="105">
        <v>2.2113635678115248E-3</v>
      </c>
      <c r="U34" s="105">
        <v>0.14629315140176949</v>
      </c>
      <c r="V34" s="105">
        <v>0.49440246185617054</v>
      </c>
      <c r="W34" s="105">
        <v>0.35709302317424851</v>
      </c>
      <c r="X34" s="106">
        <v>136.93</v>
      </c>
      <c r="AD34" s="60"/>
      <c r="AE34" s="67"/>
      <c r="AF34" s="67"/>
    </row>
    <row r="35" spans="1:32" ht="21.6" thickBot="1" x14ac:dyDescent="0.45">
      <c r="H35" s="43"/>
      <c r="M35" s="53">
        <v>12</v>
      </c>
      <c r="N35" s="107">
        <v>50</v>
      </c>
      <c r="O35" s="108">
        <v>1.562E-4</v>
      </c>
      <c r="P35" s="108">
        <v>4.1236800000000004E-2</v>
      </c>
      <c r="Q35" s="108">
        <v>0.46651280000000001</v>
      </c>
      <c r="R35" s="108">
        <v>0.49209419999999998</v>
      </c>
      <c r="S35" s="107">
        <v>142.6223</v>
      </c>
      <c r="T35" s="108">
        <v>6.6770764459695288E-4</v>
      </c>
      <c r="U35" s="108">
        <v>8.5119437843871534E-2</v>
      </c>
      <c r="V35" s="108">
        <v>0.49436799154129479</v>
      </c>
      <c r="W35" s="108">
        <v>0.41984486297023665</v>
      </c>
      <c r="X35" s="109">
        <v>138.59</v>
      </c>
      <c r="AB35" s="63"/>
      <c r="AC35" s="43"/>
      <c r="AD35" s="60"/>
      <c r="AE35" s="67"/>
      <c r="AF35" s="67"/>
    </row>
    <row r="36" spans="1:32" ht="21.6" thickTop="1" x14ac:dyDescent="0.4">
      <c r="A36" s="13"/>
      <c r="B36" s="13"/>
      <c r="C36" s="54"/>
      <c r="D36" s="13"/>
      <c r="E36" s="13"/>
      <c r="F36" s="43"/>
      <c r="G36" s="43"/>
      <c r="H36" s="43"/>
      <c r="AB36" s="63"/>
      <c r="AC36" s="43"/>
      <c r="AD36" s="60"/>
      <c r="AE36" s="67"/>
      <c r="AF36" s="67"/>
    </row>
    <row r="37" spans="1:32" ht="21" x14ac:dyDescent="0.4">
      <c r="A37" s="43"/>
      <c r="B37" s="43"/>
      <c r="C37" s="43"/>
      <c r="D37" s="43"/>
      <c r="E37" s="43"/>
      <c r="F37" s="13"/>
      <c r="G37" s="13"/>
      <c r="AB37" s="43"/>
      <c r="AC37" s="43"/>
      <c r="AD37" s="60"/>
      <c r="AE37" s="67"/>
      <c r="AF37" s="67"/>
    </row>
    <row r="38" spans="1:32" ht="21" x14ac:dyDescent="0.4">
      <c r="A38" s="43"/>
      <c r="B38" s="43"/>
      <c r="C38" s="43"/>
      <c r="D38" s="43"/>
      <c r="E38" s="43"/>
      <c r="F38" s="13"/>
      <c r="G38" s="13"/>
      <c r="I38" s="52"/>
      <c r="W38" s="13"/>
      <c r="Z38" s="43"/>
      <c r="AA38" s="43"/>
      <c r="AB38" s="43"/>
      <c r="AC38" s="43"/>
      <c r="AD38" s="60"/>
      <c r="AE38" s="67"/>
      <c r="AF38" s="67"/>
    </row>
    <row r="39" spans="1:32" ht="21" x14ac:dyDescent="0.4">
      <c r="A39" s="43"/>
      <c r="B39" s="43"/>
      <c r="C39" s="43"/>
      <c r="D39" s="43"/>
      <c r="E39" s="43"/>
      <c r="F39" s="43"/>
      <c r="G39" s="43"/>
      <c r="H39" s="64"/>
      <c r="I39" s="64"/>
      <c r="W39" s="13"/>
      <c r="Z39" s="43"/>
      <c r="AA39" s="43"/>
      <c r="AB39" s="43"/>
      <c r="AC39" s="43"/>
      <c r="AD39" s="60"/>
      <c r="AE39" s="60"/>
      <c r="AF39" s="60"/>
    </row>
    <row r="40" spans="1:32" ht="21" x14ac:dyDescent="0.4">
      <c r="A40" s="60"/>
      <c r="B40" s="60"/>
      <c r="C40" s="60"/>
      <c r="D40" s="60"/>
      <c r="E40" s="60"/>
      <c r="F40" s="43"/>
      <c r="G40" s="43"/>
      <c r="H40" s="64"/>
      <c r="I40" s="64"/>
      <c r="N40" s="101"/>
      <c r="O40" s="102"/>
      <c r="P40" s="102"/>
      <c r="Q40" s="102"/>
      <c r="R40" s="102"/>
      <c r="S40" s="102"/>
      <c r="T40" s="102"/>
      <c r="U40" s="102"/>
      <c r="V40" s="102"/>
      <c r="W40" s="102"/>
      <c r="X40" s="101"/>
      <c r="Y40" s="43"/>
      <c r="Z40" s="43"/>
      <c r="AA40" s="43"/>
      <c r="AB40" s="43"/>
      <c r="AC40" s="43"/>
      <c r="AD40" s="60"/>
      <c r="AE40" s="60"/>
      <c r="AF40" s="60"/>
    </row>
    <row r="41" spans="1:32" ht="21" x14ac:dyDescent="0.4">
      <c r="A41" s="13"/>
      <c r="B41" s="13"/>
      <c r="C41" s="13"/>
      <c r="D41" s="13"/>
      <c r="E41" s="13"/>
      <c r="F41" s="43"/>
      <c r="G41" s="43"/>
      <c r="H41" s="64"/>
      <c r="I41" s="64"/>
      <c r="N41" s="101"/>
      <c r="O41" s="102"/>
      <c r="P41" s="102"/>
      <c r="Q41" s="102"/>
      <c r="R41" s="102"/>
      <c r="S41" s="101"/>
      <c r="T41" s="102"/>
      <c r="U41" s="102"/>
      <c r="V41" s="102"/>
      <c r="W41" s="102"/>
      <c r="X41" s="101"/>
      <c r="Y41" s="43"/>
      <c r="Z41" s="43"/>
      <c r="AA41" s="43"/>
      <c r="AB41" s="43"/>
      <c r="AC41" s="43"/>
      <c r="AD41" s="60"/>
      <c r="AE41" s="60"/>
      <c r="AF41" s="60"/>
    </row>
    <row r="42" spans="1:32" ht="21" x14ac:dyDescent="0.4">
      <c r="A42" s="13"/>
      <c r="B42" s="13"/>
      <c r="C42" s="13"/>
      <c r="D42" s="13"/>
      <c r="E42" s="13"/>
      <c r="F42" s="60"/>
      <c r="G42" s="60"/>
      <c r="H42" s="62"/>
      <c r="I42" s="62"/>
      <c r="N42" s="101"/>
      <c r="O42" s="102"/>
      <c r="P42" s="102"/>
      <c r="Q42" s="102"/>
      <c r="R42" s="102"/>
      <c r="S42" s="101"/>
      <c r="T42" s="102"/>
      <c r="U42" s="102"/>
      <c r="V42" s="102"/>
      <c r="W42" s="102"/>
      <c r="X42" s="103"/>
      <c r="Y42" s="60"/>
      <c r="Z42" s="60"/>
      <c r="AA42" s="60"/>
      <c r="AB42" s="60"/>
      <c r="AC42" s="60"/>
      <c r="AD42" s="60"/>
      <c r="AE42" s="60"/>
      <c r="AF42" s="60"/>
    </row>
    <row r="43" spans="1:32" ht="21" x14ac:dyDescent="0.4">
      <c r="A43" s="13"/>
      <c r="B43" s="13"/>
      <c r="C43" s="13"/>
      <c r="D43" s="13"/>
      <c r="E43" s="13"/>
      <c r="F43" s="13"/>
      <c r="G43" s="13"/>
      <c r="J43" s="42"/>
      <c r="K43" s="42"/>
      <c r="L43" s="54"/>
      <c r="M43" s="42"/>
      <c r="N43" s="100"/>
      <c r="O43" s="42"/>
      <c r="P43" s="102"/>
      <c r="Q43" s="54"/>
      <c r="R43" s="54"/>
      <c r="S43" s="95"/>
      <c r="T43" s="42"/>
      <c r="U43" s="42"/>
      <c r="V43" s="42"/>
      <c r="W43" s="102"/>
      <c r="X43" s="101"/>
    </row>
    <row r="44" spans="1:32" ht="21" x14ac:dyDescent="0.4">
      <c r="A44" s="13"/>
      <c r="B44" s="13"/>
      <c r="C44" s="13"/>
      <c r="D44" s="13"/>
      <c r="E44" s="13"/>
      <c r="F44" s="13"/>
      <c r="G44" s="13"/>
      <c r="K44" s="69"/>
      <c r="N44" s="101"/>
      <c r="O44" s="102"/>
      <c r="P44" s="102"/>
      <c r="Q44" s="102"/>
      <c r="R44" s="102"/>
      <c r="S44" s="101"/>
      <c r="T44" s="102"/>
      <c r="U44" s="102"/>
      <c r="V44" s="102"/>
      <c r="W44" s="102"/>
      <c r="X44" s="101"/>
    </row>
    <row r="45" spans="1:32" ht="21" x14ac:dyDescent="0.4">
      <c r="A45" s="13"/>
      <c r="B45" s="13"/>
      <c r="C45" s="13"/>
      <c r="D45" s="13"/>
      <c r="E45" s="13"/>
      <c r="F45" s="13"/>
      <c r="G45" s="13"/>
      <c r="K45" s="42"/>
      <c r="N45" s="101"/>
      <c r="O45" s="102"/>
      <c r="P45" s="102"/>
      <c r="Q45" s="102"/>
      <c r="R45" s="102"/>
      <c r="S45" s="101"/>
      <c r="T45" s="102"/>
      <c r="U45" s="102"/>
      <c r="V45" s="102"/>
      <c r="W45" s="102"/>
      <c r="X45" s="101"/>
    </row>
    <row r="46" spans="1:32" ht="21" x14ac:dyDescent="0.4">
      <c r="A46" s="13"/>
      <c r="B46" s="13"/>
      <c r="C46" s="13"/>
      <c r="D46" s="13"/>
      <c r="E46" s="13"/>
      <c r="F46" s="13"/>
      <c r="G46" s="13"/>
      <c r="K46" s="42"/>
      <c r="N46" s="101"/>
      <c r="O46" s="102"/>
      <c r="P46" s="102"/>
      <c r="Q46" s="102"/>
      <c r="R46" s="102"/>
      <c r="S46" s="101"/>
      <c r="T46" s="102"/>
      <c r="U46" s="102"/>
      <c r="V46" s="102"/>
      <c r="W46" s="102"/>
      <c r="X46" s="101"/>
    </row>
    <row r="47" spans="1:32" ht="21" x14ac:dyDescent="0.4">
      <c r="A47" s="13"/>
      <c r="B47" s="13"/>
      <c r="C47" s="13"/>
      <c r="D47" s="13"/>
      <c r="E47" s="13"/>
      <c r="F47" s="13"/>
      <c r="G47" s="13"/>
      <c r="K47" s="42"/>
      <c r="N47" s="101"/>
      <c r="O47" s="102"/>
      <c r="P47" s="102"/>
      <c r="Q47" s="102"/>
      <c r="R47" s="102"/>
      <c r="S47" s="101"/>
      <c r="T47" s="102"/>
      <c r="U47" s="102"/>
      <c r="V47" s="102"/>
      <c r="W47" s="102"/>
      <c r="X47" s="101"/>
    </row>
    <row r="48" spans="1:32" ht="21" x14ac:dyDescent="0.4">
      <c r="A48" s="13"/>
      <c r="B48" s="13"/>
      <c r="C48" s="13"/>
      <c r="D48" s="13"/>
      <c r="E48" s="13"/>
      <c r="F48" s="13"/>
      <c r="G48" s="13"/>
      <c r="J48" s="41"/>
      <c r="K48" s="42"/>
      <c r="L48" s="54"/>
      <c r="M48" s="42"/>
      <c r="N48" s="100"/>
      <c r="O48" s="42"/>
      <c r="P48" s="42"/>
      <c r="Q48" s="42"/>
      <c r="R48" s="42"/>
      <c r="S48" s="95"/>
      <c r="T48" s="42"/>
      <c r="U48" s="42"/>
      <c r="V48" s="42"/>
      <c r="W48" s="102"/>
      <c r="X48" s="101"/>
    </row>
    <row r="49" spans="1:24" ht="21" x14ac:dyDescent="0.4">
      <c r="A49" s="13"/>
      <c r="B49" s="13"/>
      <c r="C49" s="13"/>
      <c r="D49" s="13"/>
      <c r="E49" s="13"/>
      <c r="F49" s="13"/>
      <c r="G49" s="13"/>
      <c r="J49" s="41"/>
      <c r="K49" s="41"/>
      <c r="L49" s="52"/>
      <c r="M49" s="52"/>
      <c r="N49" s="95"/>
      <c r="O49" s="42"/>
      <c r="P49" s="42"/>
      <c r="Q49" s="42"/>
      <c r="R49" s="42"/>
      <c r="S49" s="95"/>
      <c r="T49" s="42"/>
      <c r="U49" s="42"/>
      <c r="V49" s="42"/>
      <c r="W49" s="42"/>
      <c r="X49" s="101"/>
    </row>
    <row r="50" spans="1:24" ht="21" x14ac:dyDescent="0.4">
      <c r="A50" s="13"/>
      <c r="B50" s="13"/>
      <c r="C50" s="13"/>
      <c r="D50" s="13"/>
      <c r="E50" s="13"/>
      <c r="F50" s="13"/>
      <c r="G50" s="13"/>
      <c r="N50" s="101"/>
      <c r="O50" s="102"/>
      <c r="P50" s="102"/>
      <c r="Q50" s="102"/>
      <c r="R50" s="102"/>
      <c r="S50" s="101"/>
      <c r="T50" s="102"/>
      <c r="U50" s="102"/>
      <c r="V50" s="102"/>
      <c r="W50" s="102"/>
      <c r="X50" s="101"/>
    </row>
    <row r="51" spans="1:24" ht="21" x14ac:dyDescent="0.4">
      <c r="A51" s="13"/>
      <c r="B51" s="13"/>
      <c r="C51" s="13"/>
      <c r="D51" s="13"/>
      <c r="E51" s="13"/>
      <c r="F51" s="13"/>
      <c r="G51" s="13"/>
      <c r="N51" s="101"/>
      <c r="O51" s="102"/>
      <c r="P51" s="102"/>
      <c r="Q51" s="102"/>
      <c r="R51" s="102"/>
      <c r="S51" s="101"/>
      <c r="T51" s="102"/>
      <c r="U51" s="102"/>
      <c r="V51" s="102"/>
      <c r="W51" s="102"/>
      <c r="X51" s="101"/>
    </row>
    <row r="52" spans="1:24" ht="21" x14ac:dyDescent="0.4">
      <c r="A52" s="13"/>
      <c r="B52" s="13"/>
      <c r="C52" s="13"/>
      <c r="D52" s="13"/>
      <c r="E52" s="13"/>
      <c r="F52" s="13"/>
      <c r="G52" s="13"/>
    </row>
    <row r="53" spans="1:24" ht="21" x14ac:dyDescent="0.4">
      <c r="A53" s="13"/>
      <c r="B53" s="13"/>
      <c r="C53" s="13"/>
      <c r="D53" s="13"/>
      <c r="E53" s="13"/>
      <c r="F53" s="13"/>
      <c r="G53" s="13"/>
    </row>
    <row r="54" spans="1:24" ht="21" x14ac:dyDescent="0.4">
      <c r="A54" s="13"/>
      <c r="B54" s="13"/>
      <c r="C54" s="13"/>
      <c r="D54" s="13"/>
      <c r="E54" s="13"/>
      <c r="F54" s="13"/>
      <c r="G54" s="13"/>
    </row>
    <row r="55" spans="1:24" ht="21" x14ac:dyDescent="0.4">
      <c r="A55" s="13"/>
      <c r="B55" s="13"/>
      <c r="C55" s="13"/>
      <c r="D55" s="13"/>
      <c r="E55" s="13"/>
      <c r="F55" s="13"/>
      <c r="G55" s="13"/>
    </row>
    <row r="56" spans="1:24" ht="21" x14ac:dyDescent="0.4">
      <c r="A56" s="13"/>
      <c r="B56" s="13"/>
      <c r="C56" s="13"/>
      <c r="D56" s="13"/>
      <c r="E56" s="13"/>
      <c r="F56" s="13"/>
      <c r="G56" s="13"/>
    </row>
    <row r="57" spans="1:24" ht="21" x14ac:dyDescent="0.4">
      <c r="A57" s="13"/>
      <c r="B57" s="13"/>
      <c r="C57" s="13"/>
      <c r="D57" s="13"/>
      <c r="E57" s="13"/>
      <c r="F57" s="13"/>
      <c r="G57" s="13"/>
    </row>
    <row r="58" spans="1:24" ht="21" x14ac:dyDescent="0.4">
      <c r="A58" s="13"/>
      <c r="B58" s="13"/>
      <c r="C58" s="13"/>
      <c r="D58" s="13"/>
      <c r="E58" s="13"/>
      <c r="F58" s="13"/>
      <c r="G58" s="13"/>
    </row>
    <row r="59" spans="1:24" ht="21" x14ac:dyDescent="0.4">
      <c r="A59" s="13"/>
      <c r="B59" s="13"/>
      <c r="C59" s="13"/>
      <c r="D59" s="13"/>
      <c r="E59" s="13"/>
      <c r="F59" s="13"/>
      <c r="G59" s="13"/>
    </row>
    <row r="60" spans="1:24" ht="21" x14ac:dyDescent="0.4">
      <c r="A60" s="13"/>
      <c r="B60" s="13"/>
      <c r="C60" s="13"/>
      <c r="D60" s="13"/>
      <c r="E60" s="13"/>
      <c r="F60" s="13"/>
      <c r="G60" s="13"/>
    </row>
    <row r="61" spans="1:24" ht="21" x14ac:dyDescent="0.4">
      <c r="A61" s="13"/>
      <c r="B61" s="13"/>
      <c r="C61" s="13"/>
      <c r="D61" s="13"/>
      <c r="E61" s="13"/>
      <c r="F61" s="13"/>
      <c r="G61" s="13"/>
    </row>
    <row r="62" spans="1:24" ht="21" x14ac:dyDescent="0.4">
      <c r="A62" s="13"/>
      <c r="B62" s="13"/>
      <c r="C62" s="13"/>
      <c r="D62" s="13"/>
      <c r="E62" s="13"/>
      <c r="F62" s="13"/>
      <c r="G62" s="13"/>
    </row>
    <row r="63" spans="1:24" ht="21" x14ac:dyDescent="0.4">
      <c r="A63" s="13"/>
      <c r="B63" s="13"/>
      <c r="C63" s="13"/>
      <c r="D63" s="13"/>
      <c r="E63" s="13"/>
      <c r="F63" s="13"/>
      <c r="G63" s="13"/>
    </row>
    <row r="64" spans="1:24" ht="21" x14ac:dyDescent="0.4">
      <c r="A64" s="13"/>
      <c r="B64" s="13"/>
      <c r="C64" s="13"/>
      <c r="D64" s="13"/>
      <c r="E64" s="13"/>
      <c r="F64" s="13"/>
      <c r="G64" s="13"/>
    </row>
    <row r="65" spans="1:7" ht="21" x14ac:dyDescent="0.4">
      <c r="A65" s="13"/>
      <c r="B65" s="13"/>
      <c r="C65" s="13"/>
      <c r="D65" s="13"/>
      <c r="E65" s="13"/>
      <c r="F65" s="13"/>
      <c r="G65" s="13"/>
    </row>
    <row r="66" spans="1:7" ht="21" x14ac:dyDescent="0.4">
      <c r="A66" s="13"/>
      <c r="B66" s="13"/>
      <c r="C66" s="13"/>
      <c r="D66" s="13"/>
      <c r="E66" s="13"/>
      <c r="F66" s="13"/>
      <c r="G66" s="13"/>
    </row>
    <row r="67" spans="1:7" ht="21" x14ac:dyDescent="0.4">
      <c r="A67" s="13"/>
      <c r="B67" s="13"/>
      <c r="C67" s="13"/>
      <c r="D67" s="13"/>
      <c r="E67" s="13"/>
      <c r="F67" s="13"/>
      <c r="G67" s="13"/>
    </row>
    <row r="68" spans="1:7" ht="21" x14ac:dyDescent="0.4">
      <c r="A68" s="13"/>
      <c r="B68" s="13"/>
      <c r="C68" s="13"/>
      <c r="D68" s="13"/>
      <c r="E68" s="13"/>
      <c r="F68" s="13"/>
      <c r="G68" s="13"/>
    </row>
    <row r="69" spans="1:7" ht="21" x14ac:dyDescent="0.4">
      <c r="A69" s="13"/>
      <c r="B69" s="13"/>
      <c r="C69" s="13"/>
      <c r="D69" s="13"/>
      <c r="E69" s="13"/>
      <c r="F69" s="13"/>
      <c r="G69" s="13"/>
    </row>
    <row r="70" spans="1:7" ht="21" x14ac:dyDescent="0.4">
      <c r="A70" s="13"/>
      <c r="B70" s="13"/>
      <c r="C70" s="13"/>
      <c r="D70" s="13"/>
      <c r="E70" s="13"/>
      <c r="F70" s="13"/>
      <c r="G70" s="13"/>
    </row>
    <row r="71" spans="1:7" ht="21" x14ac:dyDescent="0.4">
      <c r="A71" s="13"/>
      <c r="B71" s="13"/>
      <c r="C71" s="13"/>
      <c r="D71" s="13"/>
      <c r="E71" s="13"/>
      <c r="F71" s="13"/>
      <c r="G71" s="13"/>
    </row>
    <row r="72" spans="1:7" ht="21" x14ac:dyDescent="0.4">
      <c r="A72" s="13"/>
      <c r="B72" s="13"/>
      <c r="C72" s="13"/>
      <c r="D72" s="13"/>
      <c r="E72" s="13"/>
      <c r="F72" s="13"/>
      <c r="G72" s="13"/>
    </row>
    <row r="73" spans="1:7" ht="21" x14ac:dyDescent="0.4">
      <c r="A73" s="13"/>
      <c r="B73" s="13"/>
      <c r="C73" s="13"/>
      <c r="D73" s="13"/>
      <c r="E73" s="13"/>
      <c r="F73" s="13"/>
      <c r="G73" s="13"/>
    </row>
    <row r="74" spans="1:7" ht="21" x14ac:dyDescent="0.4">
      <c r="A74" s="13"/>
      <c r="B74" s="13"/>
      <c r="C74" s="13"/>
      <c r="D74" s="13"/>
      <c r="E74" s="13"/>
      <c r="F74" s="13"/>
      <c r="G74" s="13"/>
    </row>
    <row r="75" spans="1:7" ht="21" x14ac:dyDescent="0.4">
      <c r="A75" s="13"/>
      <c r="B75" s="13"/>
      <c r="C75" s="13"/>
      <c r="D75" s="13"/>
      <c r="E75" s="13"/>
      <c r="F75" s="13"/>
      <c r="G75" s="13"/>
    </row>
    <row r="76" spans="1:7" ht="21" x14ac:dyDescent="0.4">
      <c r="A76" s="13"/>
      <c r="B76" s="13"/>
      <c r="C76" s="13"/>
      <c r="D76" s="13"/>
      <c r="E76" s="13"/>
      <c r="F76" s="13"/>
      <c r="G76" s="13"/>
    </row>
    <row r="77" spans="1:7" ht="21" x14ac:dyDescent="0.4">
      <c r="A77" s="13"/>
      <c r="B77" s="13"/>
      <c r="C77" s="13"/>
      <c r="D77" s="13"/>
      <c r="E77" s="13"/>
      <c r="F77" s="13"/>
      <c r="G77" s="13"/>
    </row>
    <row r="78" spans="1:7" ht="21" x14ac:dyDescent="0.4">
      <c r="A78" s="13"/>
      <c r="B78" s="13"/>
      <c r="C78" s="13"/>
      <c r="D78" s="13"/>
      <c r="E78" s="13"/>
      <c r="F78" s="13"/>
      <c r="G78" s="13"/>
    </row>
    <row r="79" spans="1:7" ht="21" x14ac:dyDescent="0.4">
      <c r="A79" s="13"/>
      <c r="B79" s="13"/>
      <c r="C79" s="13"/>
      <c r="D79" s="13"/>
      <c r="E79" s="13"/>
      <c r="F79" s="13"/>
      <c r="G79" s="13"/>
    </row>
    <row r="80" spans="1:7" ht="21" x14ac:dyDescent="0.4">
      <c r="A80" s="13"/>
      <c r="B80" s="13"/>
      <c r="C80" s="13"/>
      <c r="D80" s="13"/>
      <c r="E80" s="13"/>
      <c r="F80" s="13"/>
      <c r="G80" s="13"/>
    </row>
    <row r="81" spans="1:7" ht="21" x14ac:dyDescent="0.4">
      <c r="A81" s="13"/>
      <c r="B81" s="13"/>
      <c r="C81" s="13"/>
      <c r="D81" s="13"/>
      <c r="E81" s="13"/>
      <c r="F81" s="13"/>
      <c r="G81" s="13"/>
    </row>
    <row r="82" spans="1:7" ht="21" x14ac:dyDescent="0.4">
      <c r="A82" s="13"/>
      <c r="B82" s="13"/>
      <c r="C82" s="13"/>
      <c r="D82" s="13"/>
      <c r="E82" s="13"/>
      <c r="F82" s="13"/>
      <c r="G82" s="13"/>
    </row>
    <row r="83" spans="1:7" ht="21" x14ac:dyDescent="0.4">
      <c r="A83" s="13"/>
      <c r="B83" s="13"/>
      <c r="C83" s="13"/>
      <c r="D83" s="13"/>
      <c r="E83" s="13"/>
      <c r="F83" s="13"/>
      <c r="G83" s="13"/>
    </row>
    <row r="84" spans="1:7" ht="21" x14ac:dyDescent="0.4">
      <c r="A84" s="13"/>
      <c r="B84" s="13"/>
      <c r="C84" s="13"/>
      <c r="D84" s="13"/>
      <c r="E84" s="13"/>
      <c r="F84" s="13"/>
      <c r="G84" s="13"/>
    </row>
    <row r="85" spans="1:7" ht="21" x14ac:dyDescent="0.4">
      <c r="A85" s="13"/>
      <c r="B85" s="13"/>
      <c r="C85" s="13"/>
      <c r="D85" s="13"/>
      <c r="E85" s="13"/>
      <c r="F85" s="13"/>
      <c r="G85" s="13"/>
    </row>
    <row r="86" spans="1:7" ht="21" x14ac:dyDescent="0.4">
      <c r="A86" s="13"/>
      <c r="B86" s="13"/>
      <c r="C86" s="13"/>
      <c r="D86" s="13"/>
      <c r="E86" s="13"/>
      <c r="F86" s="13"/>
      <c r="G86" s="13"/>
    </row>
    <row r="87" spans="1:7" ht="21" x14ac:dyDescent="0.4">
      <c r="A87" s="13"/>
      <c r="B87" s="13"/>
      <c r="C87" s="13"/>
      <c r="D87" s="13"/>
      <c r="E87" s="13"/>
      <c r="F87" s="13"/>
      <c r="G87" s="13"/>
    </row>
    <row r="88" spans="1:7" ht="21" x14ac:dyDescent="0.4">
      <c r="A88" s="13"/>
      <c r="B88" s="13"/>
      <c r="C88" s="13"/>
      <c r="D88" s="13"/>
      <c r="E88" s="13"/>
      <c r="F88" s="13"/>
      <c r="G88" s="13"/>
    </row>
    <row r="89" spans="1:7" ht="21" x14ac:dyDescent="0.4">
      <c r="A89" s="13"/>
      <c r="B89" s="13"/>
      <c r="C89" s="13"/>
      <c r="D89" s="13"/>
      <c r="E89" s="13"/>
      <c r="F89" s="13"/>
      <c r="G89" s="13"/>
    </row>
    <row r="90" spans="1:7" ht="21" x14ac:dyDescent="0.4">
      <c r="A90" s="13"/>
      <c r="B90" s="13"/>
      <c r="C90" s="13"/>
      <c r="D90" s="13"/>
      <c r="E90" s="13"/>
      <c r="F90" s="13"/>
      <c r="G90" s="13"/>
    </row>
    <row r="91" spans="1:7" ht="21" x14ac:dyDescent="0.4">
      <c r="A91" s="13"/>
      <c r="B91" s="13"/>
      <c r="C91" s="13"/>
      <c r="D91" s="13"/>
      <c r="E91" s="13"/>
      <c r="F91" s="13"/>
      <c r="G91" s="13"/>
    </row>
    <row r="92" spans="1:7" ht="21" x14ac:dyDescent="0.4">
      <c r="A92" s="13"/>
      <c r="B92" s="13"/>
      <c r="C92" s="13"/>
      <c r="D92" s="13"/>
      <c r="E92" s="13"/>
      <c r="F92" s="13"/>
      <c r="G92" s="13"/>
    </row>
    <row r="93" spans="1:7" ht="21" x14ac:dyDescent="0.4">
      <c r="A93" s="13"/>
      <c r="B93" s="13"/>
      <c r="C93" s="13"/>
      <c r="D93" s="13"/>
      <c r="E93" s="13"/>
      <c r="F93" s="13"/>
      <c r="G93" s="13"/>
    </row>
    <row r="94" spans="1:7" ht="21" x14ac:dyDescent="0.4">
      <c r="A94" s="13"/>
      <c r="B94" s="13"/>
      <c r="C94" s="13"/>
      <c r="D94" s="13"/>
      <c r="E94" s="13"/>
      <c r="F94" s="13"/>
      <c r="G94" s="13"/>
    </row>
    <row r="95" spans="1:7" ht="21" x14ac:dyDescent="0.4">
      <c r="A95" s="13"/>
      <c r="B95" s="13"/>
      <c r="C95" s="13"/>
      <c r="D95" s="13"/>
      <c r="E95" s="13"/>
      <c r="F95" s="13"/>
      <c r="G95" s="13"/>
    </row>
    <row r="96" spans="1:7" ht="21" x14ac:dyDescent="0.4">
      <c r="A96" s="13"/>
      <c r="B96" s="13"/>
      <c r="C96" s="13"/>
      <c r="D96" s="13"/>
      <c r="E96" s="13"/>
      <c r="F96" s="13"/>
      <c r="G96" s="13"/>
    </row>
    <row r="97" spans="1:7" ht="21" x14ac:dyDescent="0.4">
      <c r="A97" s="13"/>
      <c r="B97" s="13"/>
      <c r="C97" s="13"/>
      <c r="D97" s="13"/>
      <c r="E97" s="13"/>
      <c r="F97" s="13"/>
      <c r="G97" s="13"/>
    </row>
    <row r="98" spans="1:7" ht="21" x14ac:dyDescent="0.4">
      <c r="A98" s="13"/>
      <c r="B98" s="13"/>
      <c r="C98" s="13"/>
      <c r="D98" s="13"/>
      <c r="E98" s="13"/>
      <c r="F98" s="13"/>
      <c r="G98" s="13"/>
    </row>
    <row r="99" spans="1:7" ht="21" x14ac:dyDescent="0.4">
      <c r="A99" s="13"/>
      <c r="B99" s="13"/>
      <c r="C99" s="13"/>
      <c r="D99" s="13"/>
      <c r="E99" s="13"/>
      <c r="F99" s="13"/>
      <c r="G99" s="13"/>
    </row>
    <row r="100" spans="1:7" ht="21" x14ac:dyDescent="0.4">
      <c r="A100" s="13"/>
      <c r="B100" s="13"/>
      <c r="C100" s="13"/>
      <c r="D100" s="13"/>
      <c r="E100" s="13"/>
      <c r="F100" s="13"/>
      <c r="G100" s="13"/>
    </row>
    <row r="101" spans="1:7" ht="21" x14ac:dyDescent="0.4">
      <c r="A101" s="13"/>
      <c r="B101" s="13"/>
      <c r="C101" s="13"/>
      <c r="D101" s="13"/>
      <c r="E101" s="13"/>
      <c r="F101" s="13"/>
      <c r="G101" s="13"/>
    </row>
    <row r="102" spans="1:7" ht="21" x14ac:dyDescent="0.4">
      <c r="A102" s="13"/>
      <c r="B102" s="13"/>
      <c r="C102" s="13"/>
      <c r="D102" s="13"/>
      <c r="E102" s="13"/>
      <c r="F102" s="13"/>
      <c r="G102" s="13"/>
    </row>
    <row r="103" spans="1:7" ht="21" x14ac:dyDescent="0.4">
      <c r="A103" s="13"/>
      <c r="B103" s="13"/>
      <c r="C103" s="13"/>
      <c r="D103" s="13"/>
      <c r="E103" s="13"/>
      <c r="F103" s="13"/>
      <c r="G103" s="13"/>
    </row>
    <row r="104" spans="1:7" ht="21" x14ac:dyDescent="0.4">
      <c r="A104" s="13"/>
      <c r="B104" s="13"/>
      <c r="C104" s="13"/>
      <c r="D104" s="13"/>
      <c r="E104" s="13"/>
      <c r="F104" s="13"/>
      <c r="G104" s="13"/>
    </row>
    <row r="105" spans="1:7" ht="21" x14ac:dyDescent="0.4">
      <c r="A105" s="13"/>
      <c r="B105" s="13"/>
      <c r="C105" s="13"/>
      <c r="D105" s="13"/>
      <c r="E105" s="13"/>
      <c r="F105" s="13"/>
      <c r="G105" s="13"/>
    </row>
    <row r="106" spans="1:7" ht="21" x14ac:dyDescent="0.4">
      <c r="A106" s="13"/>
      <c r="B106" s="13"/>
      <c r="C106" s="13"/>
      <c r="D106" s="13"/>
      <c r="E106" s="13"/>
      <c r="F106" s="13"/>
      <c r="G106" s="13"/>
    </row>
    <row r="107" spans="1:7" ht="21" x14ac:dyDescent="0.4">
      <c r="A107" s="13"/>
      <c r="B107" s="13"/>
      <c r="C107" s="13"/>
      <c r="D107" s="13"/>
      <c r="E107" s="13"/>
      <c r="F107" s="13"/>
      <c r="G107" s="13"/>
    </row>
    <row r="108" spans="1:7" ht="21" x14ac:dyDescent="0.4">
      <c r="A108" s="13"/>
      <c r="B108" s="13"/>
      <c r="C108" s="13"/>
      <c r="D108" s="13"/>
      <c r="E108" s="13"/>
      <c r="F108" s="13"/>
      <c r="G108" s="13"/>
    </row>
    <row r="109" spans="1:7" ht="21" x14ac:dyDescent="0.4">
      <c r="A109" s="13"/>
      <c r="B109" s="13"/>
      <c r="C109" s="13"/>
      <c r="D109" s="13"/>
      <c r="E109" s="13"/>
      <c r="F109" s="13"/>
      <c r="G109" s="13"/>
    </row>
    <row r="110" spans="1:7" ht="21" x14ac:dyDescent="0.4">
      <c r="A110" s="13"/>
      <c r="B110" s="13"/>
      <c r="C110" s="13"/>
      <c r="D110" s="13"/>
      <c r="E110" s="13"/>
      <c r="F110" s="13"/>
      <c r="G110" s="13"/>
    </row>
    <row r="111" spans="1:7" ht="21" x14ac:dyDescent="0.4">
      <c r="A111" s="13"/>
      <c r="B111" s="13"/>
      <c r="C111" s="13"/>
      <c r="D111" s="13"/>
      <c r="E111" s="13"/>
      <c r="F111" s="13"/>
      <c r="G111" s="13"/>
    </row>
    <row r="112" spans="1:7" ht="21" x14ac:dyDescent="0.4">
      <c r="A112" s="13"/>
      <c r="B112" s="13"/>
      <c r="C112" s="13"/>
      <c r="D112" s="13"/>
      <c r="E112" s="13"/>
      <c r="F112" s="13"/>
      <c r="G112" s="13"/>
    </row>
    <row r="113" spans="1:7" ht="21" x14ac:dyDescent="0.4">
      <c r="A113" s="13"/>
      <c r="B113" s="13"/>
      <c r="C113" s="13"/>
      <c r="D113" s="13"/>
      <c r="E113" s="13"/>
      <c r="F113" s="13"/>
      <c r="G113" s="13"/>
    </row>
    <row r="114" spans="1:7" ht="21" x14ac:dyDescent="0.4">
      <c r="A114" s="13"/>
      <c r="B114" s="13"/>
      <c r="C114" s="13"/>
      <c r="D114" s="13"/>
      <c r="E114" s="13"/>
      <c r="F114" s="13"/>
      <c r="G114" s="13"/>
    </row>
    <row r="115" spans="1:7" ht="21" x14ac:dyDescent="0.4">
      <c r="A115" s="13"/>
      <c r="B115" s="13"/>
      <c r="C115" s="13"/>
      <c r="D115" s="13"/>
      <c r="E115" s="13"/>
      <c r="F115" s="13"/>
      <c r="G115" s="13"/>
    </row>
    <row r="116" spans="1:7" ht="21" x14ac:dyDescent="0.4">
      <c r="A116" s="13"/>
      <c r="B116" s="13"/>
      <c r="C116" s="13"/>
      <c r="D116" s="13"/>
      <c r="E116" s="13"/>
      <c r="F116" s="13"/>
      <c r="G116" s="13"/>
    </row>
    <row r="117" spans="1:7" ht="21" x14ac:dyDescent="0.4">
      <c r="A117" s="13"/>
      <c r="B117" s="13"/>
      <c r="C117" s="13"/>
      <c r="D117" s="13"/>
      <c r="E117" s="13"/>
      <c r="F117" s="13"/>
      <c r="G117" s="13"/>
    </row>
    <row r="118" spans="1:7" ht="21" x14ac:dyDescent="0.4">
      <c r="A118" s="13"/>
      <c r="B118" s="13"/>
      <c r="C118" s="13"/>
      <c r="D118" s="13"/>
      <c r="E118" s="13"/>
      <c r="F118" s="13"/>
      <c r="G118" s="13"/>
    </row>
    <row r="119" spans="1:7" ht="21" x14ac:dyDescent="0.4">
      <c r="A119" s="13"/>
      <c r="B119" s="13"/>
      <c r="C119" s="13"/>
      <c r="D119" s="13"/>
      <c r="E119" s="13"/>
      <c r="F119" s="13"/>
      <c r="G119" s="13"/>
    </row>
    <row r="120" spans="1:7" ht="21" x14ac:dyDescent="0.4">
      <c r="A120" s="13"/>
      <c r="B120" s="13"/>
      <c r="C120" s="13"/>
      <c r="D120" s="13"/>
      <c r="E120" s="13"/>
      <c r="F120" s="13"/>
      <c r="G120" s="13"/>
    </row>
    <row r="121" spans="1:7" ht="21" x14ac:dyDescent="0.4">
      <c r="A121" s="13"/>
      <c r="B121" s="13"/>
      <c r="C121" s="13"/>
      <c r="D121" s="13"/>
      <c r="E121" s="13"/>
      <c r="F121" s="13"/>
      <c r="G121" s="13"/>
    </row>
    <row r="122" spans="1:7" ht="21" x14ac:dyDescent="0.4">
      <c r="A122" s="13"/>
      <c r="B122" s="13"/>
      <c r="C122" s="13"/>
      <c r="D122" s="13"/>
      <c r="E122" s="13"/>
      <c r="G122" s="13"/>
    </row>
    <row r="123" spans="1:7" ht="21" x14ac:dyDescent="0.4">
      <c r="A123" s="13"/>
      <c r="B123" s="13"/>
      <c r="C123" s="13"/>
      <c r="D123" s="13"/>
      <c r="E123" s="13"/>
      <c r="G123" s="13"/>
    </row>
    <row r="124" spans="1:7" ht="21" x14ac:dyDescent="0.4">
      <c r="A124" s="13"/>
      <c r="B124" s="13"/>
      <c r="C124" s="13"/>
      <c r="D124" s="13"/>
      <c r="E124" s="13"/>
      <c r="F124" s="13"/>
      <c r="G124" s="13"/>
    </row>
    <row r="125" spans="1:7" ht="21" x14ac:dyDescent="0.4">
      <c r="A125" s="13"/>
      <c r="B125" s="13"/>
      <c r="C125" s="13"/>
      <c r="D125" s="13"/>
      <c r="E125" s="13"/>
      <c r="F125" s="13"/>
      <c r="G125" s="13"/>
    </row>
    <row r="126" spans="1:7" ht="21" x14ac:dyDescent="0.4">
      <c r="A126" s="13"/>
      <c r="B126" s="13"/>
      <c r="C126" s="13"/>
      <c r="D126" s="13"/>
      <c r="E126" s="13"/>
      <c r="F126" s="13"/>
      <c r="G126" s="13"/>
    </row>
    <row r="127" spans="1:7" ht="21" x14ac:dyDescent="0.4">
      <c r="A127" s="13"/>
      <c r="B127" s="13"/>
      <c r="C127" s="13"/>
      <c r="D127" s="13"/>
      <c r="E127" s="13"/>
      <c r="F127" s="13"/>
      <c r="G127" s="13"/>
    </row>
    <row r="128" spans="1:7" ht="21" x14ac:dyDescent="0.4">
      <c r="A128" s="13"/>
      <c r="B128" s="13"/>
      <c r="C128" s="13"/>
      <c r="D128" s="13"/>
      <c r="E128" s="13"/>
      <c r="F128" s="13"/>
      <c r="G128" s="13"/>
    </row>
    <row r="129" spans="1:7" ht="21" x14ac:dyDescent="0.4">
      <c r="A129" s="13"/>
      <c r="B129" s="13"/>
      <c r="C129" s="13"/>
      <c r="D129" s="13"/>
      <c r="E129" s="13"/>
      <c r="F129" s="13"/>
      <c r="G129" s="13"/>
    </row>
    <row r="130" spans="1:7" ht="21" x14ac:dyDescent="0.4">
      <c r="A130" s="13"/>
      <c r="B130" s="13"/>
      <c r="C130" s="13"/>
      <c r="D130" s="13"/>
      <c r="E130" s="13"/>
      <c r="F130" s="13"/>
      <c r="G130" s="13"/>
    </row>
    <row r="131" spans="1:7" ht="21" x14ac:dyDescent="0.4">
      <c r="A131" s="13"/>
      <c r="B131" s="13"/>
      <c r="C131" s="13"/>
      <c r="D131" s="13"/>
      <c r="E131" s="13"/>
      <c r="F131" s="13"/>
      <c r="G131" s="13"/>
    </row>
    <row r="132" spans="1:7" ht="21" x14ac:dyDescent="0.4">
      <c r="A132" s="13"/>
      <c r="B132" s="13"/>
      <c r="C132" s="13"/>
      <c r="D132" s="13"/>
      <c r="E132" s="13"/>
      <c r="F132" s="13"/>
      <c r="G132" s="13"/>
    </row>
    <row r="133" spans="1:7" ht="21" x14ac:dyDescent="0.4">
      <c r="A133" s="13"/>
      <c r="B133" s="13"/>
      <c r="C133" s="13"/>
      <c r="D133" s="13"/>
      <c r="E133" s="13"/>
      <c r="F133" s="13"/>
      <c r="G133" s="13"/>
    </row>
    <row r="134" spans="1:7" ht="21" x14ac:dyDescent="0.4">
      <c r="A134" s="13"/>
      <c r="B134" s="13"/>
      <c r="C134" s="13"/>
      <c r="D134" s="13"/>
      <c r="E134" s="13"/>
      <c r="F134" s="13"/>
      <c r="G134" s="13"/>
    </row>
    <row r="135" spans="1:7" ht="21" x14ac:dyDescent="0.4">
      <c r="F135" s="13"/>
      <c r="G135" s="13"/>
    </row>
    <row r="136" spans="1:7" ht="21" x14ac:dyDescent="0.4">
      <c r="F136" s="13"/>
      <c r="G136" s="13"/>
    </row>
    <row r="137" spans="1:7" ht="21" x14ac:dyDescent="0.4">
      <c r="F137" s="13"/>
      <c r="G137" s="13"/>
    </row>
    <row r="138" spans="1:7" ht="21" x14ac:dyDescent="0.4">
      <c r="A138" s="13"/>
      <c r="B138" s="13"/>
      <c r="C138" s="13"/>
      <c r="D138" s="13"/>
      <c r="E138" s="13"/>
      <c r="F138" s="13"/>
      <c r="G138" s="13"/>
    </row>
    <row r="139" spans="1:7" ht="21" x14ac:dyDescent="0.4">
      <c r="A139" s="13"/>
      <c r="B139" s="13"/>
      <c r="C139" s="13"/>
      <c r="D139" s="13"/>
      <c r="E139" s="13"/>
      <c r="F139" s="13"/>
      <c r="G139" s="13"/>
    </row>
    <row r="140" spans="1:7" ht="21" x14ac:dyDescent="0.4">
      <c r="A140" s="13"/>
      <c r="B140" s="13"/>
      <c r="C140" s="13"/>
      <c r="D140" s="13"/>
      <c r="E140" s="13"/>
      <c r="F140" s="13"/>
      <c r="G140" s="13"/>
    </row>
    <row r="141" spans="1:7" ht="21" x14ac:dyDescent="0.4">
      <c r="A141" s="13"/>
      <c r="B141" s="13"/>
      <c r="C141" s="13"/>
      <c r="D141" s="13"/>
      <c r="E141" s="13"/>
      <c r="F141" s="13"/>
      <c r="G141" s="13"/>
    </row>
    <row r="142" spans="1:7" ht="21" x14ac:dyDescent="0.4">
      <c r="A142" s="13"/>
      <c r="B142" s="13"/>
      <c r="C142" s="13"/>
      <c r="D142" s="13"/>
      <c r="E142" s="13"/>
      <c r="F142" s="13"/>
      <c r="G142" s="13"/>
    </row>
    <row r="143" spans="1:7" ht="21" x14ac:dyDescent="0.4">
      <c r="A143" s="13"/>
      <c r="B143" s="13"/>
      <c r="C143" s="13"/>
      <c r="D143" s="13"/>
      <c r="E143" s="13"/>
      <c r="F143" s="13"/>
      <c r="G143" s="13"/>
    </row>
  </sheetData>
  <mergeCells count="1">
    <mergeCell ref="M22:X22"/>
  </mergeCells>
  <pageMargins left="0.75" right="0.75" top="1" bottom="1" header="0.5" footer="0.5"/>
  <pageSetup scale="40" orientation="landscape" horizontalDpi="4294967292" verticalDpi="4294967292" r:id="rId1"/>
  <headerFooter alignWithMargins="0"/>
  <ignoredErrors>
    <ignoredError sqref="H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3"/>
  <sheetViews>
    <sheetView showGridLines="0" zoomScale="60" zoomScaleNormal="60" workbookViewId="0">
      <selection activeCell="G29" sqref="G29"/>
    </sheetView>
  </sheetViews>
  <sheetFormatPr defaultColWidth="11" defaultRowHeight="12.6" x14ac:dyDescent="0.2"/>
  <cols>
    <col min="1" max="32" width="16.6328125" customWidth="1"/>
  </cols>
  <sheetData>
    <row r="1" spans="1:32" ht="25.8" x14ac:dyDescent="0.5">
      <c r="A1" s="7" t="s">
        <v>1</v>
      </c>
      <c r="B1" s="2"/>
      <c r="C1" s="2"/>
      <c r="D1" s="2"/>
      <c r="E1" s="2"/>
      <c r="F1" s="2"/>
      <c r="G1" s="2"/>
      <c r="H1" s="4"/>
      <c r="I1" s="4"/>
      <c r="J1" s="3"/>
      <c r="K1" s="2"/>
      <c r="L1" s="2"/>
      <c r="M1" s="2"/>
      <c r="U1" s="2"/>
      <c r="V1" s="2"/>
      <c r="W1" s="2"/>
      <c r="X1" s="2"/>
      <c r="Y1" s="2"/>
      <c r="Z1" s="2"/>
      <c r="AA1" s="2"/>
      <c r="AB1" s="2"/>
      <c r="AC1" s="2"/>
    </row>
    <row r="2" spans="1:32" ht="24" thickBot="1" x14ac:dyDescent="0.45">
      <c r="A2" s="13"/>
      <c r="B2" s="13"/>
      <c r="C2" s="13"/>
      <c r="D2" s="13"/>
      <c r="E2" s="13"/>
      <c r="F2" s="13"/>
      <c r="G2" s="13"/>
      <c r="H2" s="14"/>
      <c r="I2" s="14"/>
      <c r="J2" s="15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2" ht="22.2" thickTop="1" thickBot="1" x14ac:dyDescent="0.45">
      <c r="A3" s="16" t="s">
        <v>11</v>
      </c>
      <c r="B3" s="55"/>
      <c r="C3" s="13"/>
      <c r="D3" s="13"/>
      <c r="E3" s="13"/>
      <c r="F3" s="13"/>
      <c r="G3" s="13"/>
      <c r="H3" s="8" t="s">
        <v>16</v>
      </c>
      <c r="I3" s="9"/>
      <c r="J3" s="81"/>
      <c r="K3" s="43"/>
      <c r="L3" s="43"/>
      <c r="M3" s="4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2" ht="22.2" thickTop="1" thickBot="1" x14ac:dyDescent="0.45">
      <c r="A4" s="17" t="s">
        <v>12</v>
      </c>
      <c r="B4" s="18"/>
      <c r="C4" s="13"/>
      <c r="D4" s="13"/>
      <c r="E4" s="13"/>
      <c r="F4" s="13"/>
      <c r="G4" s="13"/>
      <c r="H4" s="10" t="s">
        <v>32</v>
      </c>
      <c r="I4" s="11"/>
      <c r="J4" s="12"/>
      <c r="K4" s="72"/>
      <c r="L4" s="72"/>
      <c r="M4" s="7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2" ht="22.2" thickTop="1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2" ht="25.8" thickTop="1" thickBot="1" x14ac:dyDescent="0.6">
      <c r="A6" s="19" t="s">
        <v>0</v>
      </c>
      <c r="B6" s="20" t="s">
        <v>38</v>
      </c>
      <c r="C6" s="20" t="s">
        <v>39</v>
      </c>
      <c r="D6" s="20" t="s">
        <v>40</v>
      </c>
      <c r="E6" s="20" t="s">
        <v>41</v>
      </c>
      <c r="F6" s="20" t="s">
        <v>42</v>
      </c>
      <c r="G6" s="20" t="s">
        <v>43</v>
      </c>
      <c r="H6" s="20" t="s">
        <v>37</v>
      </c>
      <c r="I6" s="20" t="s">
        <v>44</v>
      </c>
      <c r="J6" s="20" t="s">
        <v>17</v>
      </c>
      <c r="K6" s="20" t="s">
        <v>35</v>
      </c>
      <c r="L6" s="20" t="s">
        <v>36</v>
      </c>
      <c r="M6" s="20" t="s">
        <v>49</v>
      </c>
      <c r="N6" s="20" t="s">
        <v>13</v>
      </c>
      <c r="O6" s="20" t="s">
        <v>34</v>
      </c>
      <c r="P6" s="20" t="s">
        <v>33</v>
      </c>
      <c r="Q6" s="20" t="s">
        <v>50</v>
      </c>
      <c r="R6" s="20" t="s">
        <v>51</v>
      </c>
      <c r="S6" s="20" t="s">
        <v>14</v>
      </c>
      <c r="T6" s="20" t="s">
        <v>45</v>
      </c>
      <c r="U6" s="20" t="s">
        <v>46</v>
      </c>
      <c r="V6" s="20" t="s">
        <v>48</v>
      </c>
      <c r="W6" s="20" t="s">
        <v>47</v>
      </c>
      <c r="X6" s="20" t="s">
        <v>8</v>
      </c>
      <c r="Y6" s="20" t="s">
        <v>18</v>
      </c>
      <c r="Z6" s="20" t="s">
        <v>19</v>
      </c>
      <c r="AA6" s="20" t="s">
        <v>26</v>
      </c>
      <c r="AB6" s="20" t="s">
        <v>24</v>
      </c>
      <c r="AC6" s="21" t="s">
        <v>15</v>
      </c>
      <c r="AD6" s="13"/>
      <c r="AE6" s="5"/>
      <c r="AF6" s="56"/>
    </row>
    <row r="7" spans="1:32" ht="22.2" thickTop="1" thickBot="1" x14ac:dyDescent="0.45">
      <c r="A7" s="22" t="s">
        <v>9</v>
      </c>
      <c r="B7" s="23"/>
      <c r="C7" s="23"/>
      <c r="D7" s="23"/>
      <c r="E7" s="23"/>
      <c r="F7" s="23"/>
      <c r="G7" s="23"/>
      <c r="H7" s="23"/>
      <c r="I7" s="23"/>
      <c r="J7" s="24"/>
      <c r="K7" s="73"/>
      <c r="L7" s="73"/>
      <c r="M7" s="74"/>
      <c r="N7" s="83"/>
      <c r="O7" s="76"/>
      <c r="P7" s="68"/>
      <c r="Q7" s="68"/>
      <c r="R7" s="68"/>
      <c r="S7" s="23"/>
      <c r="T7" s="23"/>
      <c r="U7" s="23"/>
      <c r="V7" s="23"/>
      <c r="W7" s="23"/>
      <c r="X7" s="78"/>
      <c r="Y7" s="25"/>
      <c r="Z7" s="25"/>
      <c r="AA7" s="25"/>
      <c r="AB7" s="25"/>
      <c r="AC7" s="26"/>
      <c r="AD7" s="13"/>
      <c r="AF7" s="6"/>
    </row>
    <row r="8" spans="1:32" ht="21.6" thickTop="1" x14ac:dyDescent="0.4">
      <c r="A8" s="22">
        <v>1</v>
      </c>
      <c r="B8" s="27"/>
      <c r="C8" s="28"/>
      <c r="D8" s="28"/>
      <c r="E8" s="28"/>
      <c r="F8" s="90"/>
      <c r="G8" s="23"/>
      <c r="H8" s="23"/>
      <c r="I8" s="23"/>
      <c r="J8" s="23"/>
      <c r="K8" s="23"/>
      <c r="L8" s="23"/>
      <c r="M8" s="23"/>
      <c r="N8" s="83"/>
      <c r="O8" s="76"/>
      <c r="P8" s="76"/>
      <c r="Q8" s="76"/>
      <c r="R8" s="68"/>
      <c r="S8" s="83"/>
      <c r="T8" s="68"/>
      <c r="U8" s="68"/>
      <c r="V8" s="68"/>
      <c r="W8" s="68"/>
      <c r="X8" s="79"/>
      <c r="Y8" s="25"/>
      <c r="Z8" s="25"/>
      <c r="AA8" s="25"/>
      <c r="AB8" s="25"/>
      <c r="AC8" s="26"/>
      <c r="AD8" s="13"/>
      <c r="AE8" s="5"/>
      <c r="AF8" s="57"/>
    </row>
    <row r="9" spans="1:32" ht="21" x14ac:dyDescent="0.4">
      <c r="A9" s="22">
        <v>2</v>
      </c>
      <c r="B9" s="29"/>
      <c r="C9" s="30"/>
      <c r="D9" s="30"/>
      <c r="E9" s="30"/>
      <c r="F9" s="90"/>
      <c r="G9" s="23"/>
      <c r="H9" s="23"/>
      <c r="I9" s="23"/>
      <c r="J9" s="23"/>
      <c r="K9" s="23"/>
      <c r="L9" s="23"/>
      <c r="M9" s="23"/>
      <c r="N9" s="83"/>
      <c r="O9" s="76"/>
      <c r="P9" s="76"/>
      <c r="Q9" s="76"/>
      <c r="R9" s="68"/>
      <c r="S9" s="83"/>
      <c r="T9" s="68"/>
      <c r="U9" s="68"/>
      <c r="V9" s="68"/>
      <c r="W9" s="68"/>
      <c r="X9" s="79"/>
      <c r="Y9" s="25"/>
      <c r="Z9" s="25"/>
      <c r="AA9" s="25"/>
      <c r="AB9" s="25"/>
      <c r="AC9" s="26"/>
      <c r="AD9" s="13"/>
      <c r="AE9" s="5"/>
      <c r="AF9" s="57"/>
    </row>
    <row r="10" spans="1:32" ht="21" x14ac:dyDescent="0.4">
      <c r="A10" s="22">
        <v>3</v>
      </c>
      <c r="B10" s="29"/>
      <c r="C10" s="30"/>
      <c r="D10" s="30"/>
      <c r="E10" s="30"/>
      <c r="F10" s="90"/>
      <c r="G10" s="23"/>
      <c r="H10" s="23"/>
      <c r="I10" s="23"/>
      <c r="J10" s="23"/>
      <c r="K10" s="23"/>
      <c r="L10" s="23"/>
      <c r="M10" s="23"/>
      <c r="N10" s="83"/>
      <c r="O10" s="76"/>
      <c r="P10" s="76"/>
      <c r="Q10" s="76"/>
      <c r="R10" s="68"/>
      <c r="S10" s="83"/>
      <c r="T10" s="68"/>
      <c r="U10" s="68"/>
      <c r="V10" s="68"/>
      <c r="W10" s="68"/>
      <c r="X10" s="79"/>
      <c r="Y10" s="25"/>
      <c r="Z10" s="25"/>
      <c r="AA10" s="25"/>
      <c r="AB10" s="25"/>
      <c r="AC10" s="26"/>
      <c r="AD10" s="13"/>
      <c r="AE10" s="5"/>
      <c r="AF10" s="57"/>
    </row>
    <row r="11" spans="1:32" ht="21" x14ac:dyDescent="0.4">
      <c r="A11" s="22">
        <v>4</v>
      </c>
      <c r="B11" s="29"/>
      <c r="C11" s="30"/>
      <c r="D11" s="30"/>
      <c r="E11" s="30"/>
      <c r="F11" s="90"/>
      <c r="G11" s="23"/>
      <c r="H11" s="23"/>
      <c r="I11" s="23"/>
      <c r="J11" s="23"/>
      <c r="K11" s="23"/>
      <c r="L11" s="23"/>
      <c r="M11" s="23"/>
      <c r="N11" s="83"/>
      <c r="O11" s="76"/>
      <c r="P11" s="76"/>
      <c r="Q11" s="76"/>
      <c r="R11" s="68"/>
      <c r="S11" s="83"/>
      <c r="T11" s="68"/>
      <c r="U11" s="68"/>
      <c r="V11" s="68"/>
      <c r="W11" s="68"/>
      <c r="X11" s="79"/>
      <c r="Y11" s="25"/>
      <c r="Z11" s="25"/>
      <c r="AA11" s="25"/>
      <c r="AB11" s="25"/>
      <c r="AC11" s="26"/>
      <c r="AD11" s="13"/>
      <c r="AE11" s="5"/>
      <c r="AF11" s="57"/>
    </row>
    <row r="12" spans="1:32" ht="21" x14ac:dyDescent="0.4">
      <c r="A12" s="22">
        <v>5</v>
      </c>
      <c r="B12" s="29"/>
      <c r="C12" s="30"/>
      <c r="D12" s="30"/>
      <c r="E12" s="30"/>
      <c r="F12" s="90"/>
      <c r="G12" s="23"/>
      <c r="H12" s="23"/>
      <c r="I12" s="23"/>
      <c r="J12" s="23"/>
      <c r="K12" s="23"/>
      <c r="L12" s="23"/>
      <c r="M12" s="23"/>
      <c r="N12" s="83"/>
      <c r="O12" s="76"/>
      <c r="P12" s="76"/>
      <c r="Q12" s="76"/>
      <c r="R12" s="68"/>
      <c r="S12" s="83"/>
      <c r="T12" s="68"/>
      <c r="U12" s="68"/>
      <c r="V12" s="68"/>
      <c r="W12" s="68"/>
      <c r="X12" s="79"/>
      <c r="Y12" s="25"/>
      <c r="Z12" s="25"/>
      <c r="AA12" s="25"/>
      <c r="AB12" s="25"/>
      <c r="AC12" s="26"/>
      <c r="AD12" s="13"/>
    </row>
    <row r="13" spans="1:32" ht="21" x14ac:dyDescent="0.4">
      <c r="A13" s="22">
        <v>6</v>
      </c>
      <c r="B13" s="29"/>
      <c r="C13" s="30"/>
      <c r="D13" s="30"/>
      <c r="E13" s="30"/>
      <c r="F13" s="90"/>
      <c r="G13" s="23"/>
      <c r="H13" s="23"/>
      <c r="I13" s="23"/>
      <c r="J13" s="23"/>
      <c r="K13" s="23"/>
      <c r="L13" s="23"/>
      <c r="M13" s="23"/>
      <c r="N13" s="83"/>
      <c r="O13" s="76"/>
      <c r="P13" s="76"/>
      <c r="Q13" s="76"/>
      <c r="R13" s="68"/>
      <c r="S13" s="83"/>
      <c r="T13" s="68"/>
      <c r="U13" s="68"/>
      <c r="V13" s="68"/>
      <c r="W13" s="68"/>
      <c r="X13" s="79"/>
      <c r="Y13" s="25"/>
      <c r="Z13" s="25"/>
      <c r="AA13" s="25"/>
      <c r="AB13" s="25"/>
      <c r="AC13" s="26"/>
      <c r="AD13" s="13"/>
      <c r="AE13" s="1"/>
      <c r="AF13" s="1"/>
    </row>
    <row r="14" spans="1:32" ht="21" x14ac:dyDescent="0.4">
      <c r="A14" s="22">
        <v>7</v>
      </c>
      <c r="B14" s="29"/>
      <c r="C14" s="30"/>
      <c r="D14" s="30"/>
      <c r="E14" s="30"/>
      <c r="F14" s="90"/>
      <c r="G14" s="23"/>
      <c r="H14" s="23"/>
      <c r="I14" s="23"/>
      <c r="J14" s="23"/>
      <c r="K14" s="23"/>
      <c r="L14" s="23"/>
      <c r="M14" s="23"/>
      <c r="N14" s="83"/>
      <c r="O14" s="76"/>
      <c r="P14" s="76"/>
      <c r="Q14" s="76"/>
      <c r="R14" s="68"/>
      <c r="S14" s="83"/>
      <c r="T14" s="68"/>
      <c r="U14" s="68"/>
      <c r="V14" s="68"/>
      <c r="W14" s="68"/>
      <c r="X14" s="79"/>
      <c r="Y14" s="25"/>
      <c r="Z14" s="25"/>
      <c r="AA14" s="25"/>
      <c r="AB14" s="25"/>
      <c r="AC14" s="26"/>
      <c r="AD14" s="13"/>
      <c r="AE14" s="1"/>
      <c r="AF14" s="1"/>
    </row>
    <row r="15" spans="1:32" ht="21" x14ac:dyDescent="0.4">
      <c r="A15" s="22">
        <v>8</v>
      </c>
      <c r="B15" s="29"/>
      <c r="C15" s="30"/>
      <c r="D15" s="30"/>
      <c r="E15" s="30"/>
      <c r="F15" s="90"/>
      <c r="G15" s="23"/>
      <c r="H15" s="23"/>
      <c r="I15" s="23"/>
      <c r="J15" s="23"/>
      <c r="K15" s="23"/>
      <c r="L15" s="23"/>
      <c r="M15" s="23"/>
      <c r="N15" s="83"/>
      <c r="O15" s="76"/>
      <c r="P15" s="76"/>
      <c r="Q15" s="76"/>
      <c r="R15" s="68"/>
      <c r="S15" s="83"/>
      <c r="T15" s="68"/>
      <c r="U15" s="68"/>
      <c r="V15" s="68"/>
      <c r="W15" s="68"/>
      <c r="X15" s="79"/>
      <c r="Y15" s="25"/>
      <c r="Z15" s="25"/>
      <c r="AA15" s="25"/>
      <c r="AB15" s="25"/>
      <c r="AC15" s="26"/>
      <c r="AD15" s="13"/>
    </row>
    <row r="16" spans="1:32" ht="21" x14ac:dyDescent="0.4">
      <c r="A16" s="22">
        <v>9</v>
      </c>
      <c r="B16" s="29"/>
      <c r="C16" s="30"/>
      <c r="D16" s="30"/>
      <c r="E16" s="30"/>
      <c r="F16" s="90"/>
      <c r="G16" s="23"/>
      <c r="H16" s="23"/>
      <c r="I16" s="23"/>
      <c r="J16" s="23"/>
      <c r="K16" s="23"/>
      <c r="L16" s="23"/>
      <c r="M16" s="23"/>
      <c r="N16" s="83"/>
      <c r="O16" s="76"/>
      <c r="P16" s="76"/>
      <c r="Q16" s="76"/>
      <c r="R16" s="68"/>
      <c r="S16" s="83"/>
      <c r="T16" s="68"/>
      <c r="U16" s="68"/>
      <c r="V16" s="68"/>
      <c r="W16" s="68"/>
      <c r="X16" s="79"/>
      <c r="Y16" s="25"/>
      <c r="Z16" s="25"/>
      <c r="AA16" s="25"/>
      <c r="AB16" s="25"/>
      <c r="AC16" s="26"/>
      <c r="AD16" s="13"/>
    </row>
    <row r="17" spans="1:32" ht="21.6" thickBot="1" x14ac:dyDescent="0.45">
      <c r="A17" s="22">
        <v>10</v>
      </c>
      <c r="B17" s="31"/>
      <c r="C17" s="32"/>
      <c r="D17" s="32"/>
      <c r="E17" s="32"/>
      <c r="F17" s="90"/>
      <c r="G17" s="23"/>
      <c r="H17" s="23"/>
      <c r="I17" s="23"/>
      <c r="J17" s="23"/>
      <c r="K17" s="23"/>
      <c r="L17" s="23"/>
      <c r="M17" s="23"/>
      <c r="N17" s="83"/>
      <c r="O17" s="76"/>
      <c r="P17" s="76"/>
      <c r="Q17" s="76"/>
      <c r="R17" s="68"/>
      <c r="S17" s="83"/>
      <c r="T17" s="68"/>
      <c r="U17" s="68"/>
      <c r="V17" s="68"/>
      <c r="W17" s="68"/>
      <c r="X17" s="79"/>
      <c r="Y17" s="25"/>
      <c r="Z17" s="25"/>
      <c r="AA17" s="25"/>
      <c r="AB17" s="25"/>
      <c r="AC17" s="26"/>
      <c r="AD17" s="13"/>
    </row>
    <row r="18" spans="1:32" ht="22.2" thickTop="1" thickBot="1" x14ac:dyDescent="0.45">
      <c r="A18" s="22" t="s">
        <v>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83"/>
      <c r="O18" s="76"/>
      <c r="P18" s="76"/>
      <c r="Q18" s="76"/>
      <c r="R18" s="68"/>
      <c r="S18" s="83"/>
      <c r="T18" s="68"/>
      <c r="U18" s="68"/>
      <c r="V18" s="68"/>
      <c r="W18" s="68"/>
      <c r="X18" s="80"/>
      <c r="Y18" s="25"/>
      <c r="Z18" s="25"/>
      <c r="AA18" s="25"/>
      <c r="AB18" s="25"/>
      <c r="AC18" s="26"/>
      <c r="AD18" s="13"/>
    </row>
    <row r="19" spans="1:32" ht="25.2" thickTop="1" x14ac:dyDescent="0.55000000000000004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3" t="s">
        <v>20</v>
      </c>
      <c r="O19" s="68"/>
      <c r="P19" s="68"/>
      <c r="Q19" s="68"/>
      <c r="R19" s="68"/>
      <c r="S19" s="34"/>
      <c r="T19" s="34"/>
      <c r="U19" s="34"/>
      <c r="V19" s="34"/>
      <c r="W19" s="34"/>
      <c r="X19" s="23"/>
      <c r="Y19" s="23"/>
      <c r="Z19" s="23"/>
      <c r="AA19" s="23"/>
      <c r="AB19" s="23"/>
      <c r="AC19" s="35"/>
      <c r="AD19" s="13"/>
    </row>
    <row r="20" spans="1:32" ht="21.6" thickBot="1" x14ac:dyDescent="0.4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 t="s">
        <v>21</v>
      </c>
      <c r="O20" s="77"/>
      <c r="P20" s="77"/>
      <c r="Q20" s="77"/>
      <c r="R20" s="77"/>
      <c r="S20" s="39"/>
      <c r="T20" s="39"/>
      <c r="U20" s="39"/>
      <c r="V20" s="39"/>
      <c r="W20" s="39"/>
      <c r="X20" s="37"/>
      <c r="Y20" s="37"/>
      <c r="Z20" s="37"/>
      <c r="AA20" s="37"/>
      <c r="AB20" s="37"/>
      <c r="AC20" s="40"/>
      <c r="AD20" s="13"/>
    </row>
    <row r="21" spans="1:32" ht="22.2" thickTop="1" thickBot="1" x14ac:dyDescent="0.4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14"/>
      <c r="O21" s="42"/>
      <c r="P21" s="42"/>
      <c r="Q21" s="42"/>
      <c r="R21" s="42"/>
      <c r="S21" s="43"/>
      <c r="T21" s="43"/>
      <c r="U21" s="43"/>
      <c r="V21" s="43"/>
      <c r="W21" s="43"/>
      <c r="X21" s="82"/>
      <c r="Y21" s="82"/>
      <c r="Z21" s="82"/>
      <c r="AA21" s="82"/>
      <c r="AB21" s="82"/>
      <c r="AC21" s="82"/>
      <c r="AD21" s="13"/>
      <c r="AE21" s="1"/>
      <c r="AF21" s="1"/>
    </row>
    <row r="22" spans="1:32" ht="21.6" thickTop="1" x14ac:dyDescent="0.4">
      <c r="A22" s="44" t="s">
        <v>2</v>
      </c>
      <c r="B22" s="45"/>
      <c r="C22" s="45"/>
      <c r="D22" s="46"/>
      <c r="E22" s="43"/>
      <c r="F22" s="43"/>
      <c r="G22" s="43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Z22" s="43"/>
      <c r="AA22" s="43"/>
      <c r="AB22" s="43"/>
      <c r="AC22" s="43"/>
      <c r="AD22" s="60"/>
      <c r="AE22" s="61"/>
      <c r="AF22" s="61"/>
    </row>
    <row r="23" spans="1:32" ht="21" x14ac:dyDescent="0.4">
      <c r="A23" s="47"/>
      <c r="B23" s="48" t="s">
        <v>5</v>
      </c>
      <c r="C23" s="48" t="s">
        <v>6</v>
      </c>
      <c r="D23" s="49" t="s">
        <v>7</v>
      </c>
      <c r="E23" s="82"/>
      <c r="F23" s="82"/>
      <c r="G23" s="82"/>
      <c r="M23" s="64"/>
      <c r="N23" s="42"/>
      <c r="O23" s="42"/>
      <c r="P23" s="42"/>
      <c r="Q23" s="42"/>
      <c r="R23" s="42"/>
      <c r="S23" s="42"/>
      <c r="T23" s="42"/>
      <c r="U23" s="42"/>
      <c r="V23" s="42"/>
      <c r="W23" s="82"/>
      <c r="X23" s="42"/>
    </row>
    <row r="24" spans="1:32" ht="21" x14ac:dyDescent="0.4">
      <c r="A24" s="47" t="s">
        <v>3</v>
      </c>
      <c r="B24" s="48">
        <v>6.8927199999999997</v>
      </c>
      <c r="C24" s="48">
        <v>1203.5309999999999</v>
      </c>
      <c r="D24" s="49">
        <v>219.88800000000001</v>
      </c>
      <c r="E24" s="82"/>
      <c r="F24" s="82"/>
      <c r="G24" s="82"/>
      <c r="M24" s="82"/>
      <c r="N24" s="95"/>
      <c r="O24" s="42"/>
      <c r="P24" s="42"/>
      <c r="Q24" s="42"/>
      <c r="R24" s="42"/>
      <c r="S24" s="64"/>
      <c r="T24" s="64"/>
      <c r="U24" s="64"/>
      <c r="V24" s="64"/>
      <c r="W24" s="64"/>
      <c r="X24" s="95"/>
      <c r="Z24" s="43"/>
      <c r="AB24" s="43"/>
      <c r="AC24" s="43"/>
      <c r="AD24" s="60"/>
      <c r="AE24" s="60"/>
      <c r="AF24" s="60"/>
    </row>
    <row r="25" spans="1:32" ht="21" x14ac:dyDescent="0.4">
      <c r="A25" s="47" t="s">
        <v>4</v>
      </c>
      <c r="B25" s="48">
        <v>6.9580500000000001</v>
      </c>
      <c r="C25" s="48">
        <v>1346.7729999999999</v>
      </c>
      <c r="D25" s="49">
        <v>219.69300000000001</v>
      </c>
      <c r="E25" s="82"/>
      <c r="F25" s="82"/>
      <c r="G25" s="82"/>
      <c r="M25" s="82"/>
      <c r="N25" s="95"/>
      <c r="O25" s="42"/>
      <c r="P25" s="42"/>
      <c r="Q25" s="42"/>
      <c r="R25" s="42"/>
      <c r="S25" s="95"/>
      <c r="T25" s="42"/>
      <c r="U25" s="42"/>
      <c r="V25" s="42"/>
      <c r="W25" s="42"/>
      <c r="X25" s="95"/>
      <c r="AB25" s="43"/>
      <c r="AC25" s="43"/>
      <c r="AD25" s="60"/>
      <c r="AE25" s="60"/>
      <c r="AF25" s="60"/>
    </row>
    <row r="26" spans="1:32" ht="21" x14ac:dyDescent="0.4">
      <c r="A26" s="87" t="s">
        <v>23</v>
      </c>
      <c r="B26" s="91">
        <v>6.9565000000000001</v>
      </c>
      <c r="C26" s="48">
        <v>1423.5429999999999</v>
      </c>
      <c r="D26" s="49">
        <v>213.09100000000001</v>
      </c>
      <c r="E26" s="70"/>
      <c r="F26" s="70"/>
      <c r="G26" s="70"/>
      <c r="M26" s="82"/>
      <c r="N26" s="95"/>
      <c r="O26" s="42"/>
      <c r="P26" s="42"/>
      <c r="Q26" s="42"/>
      <c r="R26" s="42"/>
      <c r="S26" s="95"/>
      <c r="T26" s="42"/>
      <c r="U26" s="42"/>
      <c r="V26" s="42"/>
      <c r="W26" s="42"/>
      <c r="X26" s="95"/>
      <c r="AB26" s="63"/>
      <c r="AC26" s="43"/>
      <c r="AD26" s="60"/>
      <c r="AE26" s="60"/>
      <c r="AF26" s="60"/>
    </row>
    <row r="27" spans="1:32" ht="21.6" thickBot="1" x14ac:dyDescent="0.45">
      <c r="A27" s="92" t="s">
        <v>22</v>
      </c>
      <c r="B27" s="93">
        <v>7.0015400000000003</v>
      </c>
      <c r="C27" s="93">
        <v>1476.393</v>
      </c>
      <c r="D27" s="94">
        <v>213.87200000000001</v>
      </c>
      <c r="F27" s="71"/>
      <c r="G27" s="71"/>
      <c r="M27" s="82"/>
      <c r="N27" s="95"/>
      <c r="O27" s="42"/>
      <c r="P27" s="42"/>
      <c r="Q27" s="42"/>
      <c r="R27" s="42"/>
      <c r="S27" s="95"/>
      <c r="T27" s="42"/>
      <c r="U27" s="42"/>
      <c r="V27" s="42"/>
      <c r="W27" s="42"/>
      <c r="X27" s="95"/>
      <c r="AE27" s="66"/>
      <c r="AF27" s="66"/>
    </row>
    <row r="28" spans="1:32" ht="21.6" thickTop="1" x14ac:dyDescent="0.4">
      <c r="A28" s="13"/>
      <c r="B28" s="13"/>
      <c r="C28" s="13"/>
      <c r="D28" s="13"/>
      <c r="E28" s="42"/>
      <c r="F28" s="42"/>
      <c r="G28" s="42"/>
      <c r="H28" s="43"/>
      <c r="M28" s="82"/>
      <c r="N28" s="95"/>
      <c r="O28" s="42"/>
      <c r="P28" s="42"/>
      <c r="Q28" s="42"/>
      <c r="R28" s="42"/>
      <c r="S28" s="95"/>
      <c r="T28" s="42"/>
      <c r="U28" s="42"/>
      <c r="V28" s="42"/>
      <c r="W28" s="42"/>
      <c r="X28" s="95"/>
      <c r="AE28" s="67"/>
      <c r="AF28" s="66"/>
    </row>
    <row r="29" spans="1:32" ht="21" x14ac:dyDescent="0.4">
      <c r="E29" s="42"/>
      <c r="F29" s="42"/>
      <c r="G29" s="42"/>
      <c r="H29" s="43"/>
      <c r="M29" s="82"/>
      <c r="N29" s="95"/>
      <c r="O29" s="42"/>
      <c r="P29" s="42"/>
      <c r="Q29" s="42"/>
      <c r="R29" s="42"/>
      <c r="S29" s="95"/>
      <c r="T29" s="42"/>
      <c r="U29" s="42"/>
      <c r="V29" s="42"/>
      <c r="W29" s="42"/>
      <c r="X29" s="95"/>
      <c r="AB29" s="63"/>
      <c r="AC29" s="43"/>
      <c r="AD29" s="60"/>
      <c r="AE29" s="67"/>
      <c r="AF29" s="67"/>
    </row>
    <row r="30" spans="1:32" ht="21" x14ac:dyDescent="0.4">
      <c r="A30" s="82"/>
      <c r="B30" s="42"/>
      <c r="C30" s="42"/>
      <c r="D30" s="42"/>
      <c r="E30" s="42"/>
      <c r="F30" s="42"/>
      <c r="G30" s="42"/>
      <c r="H30" s="43"/>
      <c r="M30" s="82"/>
      <c r="N30" s="95"/>
      <c r="O30" s="42"/>
      <c r="P30" s="42"/>
      <c r="Q30" s="42"/>
      <c r="R30" s="42"/>
      <c r="S30" s="95"/>
      <c r="T30" s="42"/>
      <c r="U30" s="42"/>
      <c r="V30" s="42"/>
      <c r="W30" s="42"/>
      <c r="X30" s="95"/>
      <c r="AB30" s="63"/>
      <c r="AC30" s="43"/>
      <c r="AD30" s="60"/>
      <c r="AE30" s="67"/>
      <c r="AF30" s="67"/>
    </row>
    <row r="31" spans="1:32" ht="21" x14ac:dyDescent="0.4">
      <c r="A31" s="82"/>
      <c r="B31" s="42"/>
      <c r="C31" s="42"/>
      <c r="D31" s="42"/>
      <c r="E31" s="42"/>
      <c r="F31" s="42"/>
      <c r="G31" s="42"/>
      <c r="H31" s="43"/>
      <c r="M31" s="82"/>
      <c r="N31" s="95"/>
      <c r="O31" s="42"/>
      <c r="P31" s="42"/>
      <c r="Q31" s="42"/>
      <c r="R31" s="42"/>
      <c r="S31" s="95"/>
      <c r="T31" s="42"/>
      <c r="U31" s="42"/>
      <c r="V31" s="42"/>
      <c r="W31" s="42"/>
      <c r="X31" s="95"/>
      <c r="AB31" s="63"/>
      <c r="AC31" s="43"/>
      <c r="AD31" s="60"/>
      <c r="AE31" s="67"/>
      <c r="AF31" s="67"/>
    </row>
    <row r="32" spans="1:32" ht="21" x14ac:dyDescent="0.4">
      <c r="A32" s="82"/>
      <c r="B32" s="42"/>
      <c r="C32" s="42"/>
      <c r="D32" s="42"/>
      <c r="E32" s="42"/>
      <c r="F32" s="42"/>
      <c r="G32" s="42"/>
      <c r="H32" s="43"/>
      <c r="M32" s="82"/>
      <c r="N32" s="95"/>
      <c r="O32" s="42"/>
      <c r="P32" s="42"/>
      <c r="Q32" s="42"/>
      <c r="R32" s="42"/>
      <c r="S32" s="95"/>
      <c r="T32" s="42"/>
      <c r="U32" s="42"/>
      <c r="V32" s="42"/>
      <c r="W32" s="42"/>
      <c r="X32" s="95"/>
      <c r="AB32" s="63"/>
      <c r="AC32" s="43"/>
      <c r="AD32" s="60"/>
      <c r="AE32" s="67"/>
      <c r="AF32" s="67"/>
    </row>
    <row r="33" spans="1:32" ht="21" x14ac:dyDescent="0.4">
      <c r="A33" s="82"/>
      <c r="B33" s="42"/>
      <c r="C33" s="42"/>
      <c r="D33" s="42"/>
      <c r="E33" s="42"/>
      <c r="F33" s="42"/>
      <c r="G33" s="42"/>
      <c r="H33" s="43"/>
      <c r="M33" s="82"/>
      <c r="N33" s="95"/>
      <c r="O33" s="42"/>
      <c r="P33" s="42"/>
      <c r="Q33" s="42"/>
      <c r="R33" s="42"/>
      <c r="S33" s="95"/>
      <c r="T33" s="42"/>
      <c r="U33" s="42"/>
      <c r="V33" s="42"/>
      <c r="W33" s="42"/>
      <c r="X33" s="95"/>
      <c r="AD33" s="60"/>
      <c r="AE33" s="67"/>
      <c r="AF33" s="67"/>
    </row>
    <row r="34" spans="1:32" ht="21" x14ac:dyDescent="0.4">
      <c r="A34" s="43"/>
      <c r="B34" s="43"/>
      <c r="C34" s="43"/>
      <c r="D34" s="43"/>
      <c r="E34" s="43"/>
      <c r="F34" s="42"/>
      <c r="G34" s="42"/>
      <c r="H34" s="43"/>
      <c r="M34" s="82"/>
      <c r="N34" s="95"/>
      <c r="O34" s="42"/>
      <c r="P34" s="42"/>
      <c r="Q34" s="42"/>
      <c r="R34" s="42"/>
      <c r="S34" s="95"/>
      <c r="T34" s="42"/>
      <c r="U34" s="42"/>
      <c r="V34" s="42"/>
      <c r="W34" s="42"/>
      <c r="X34" s="95"/>
      <c r="AD34" s="60"/>
      <c r="AE34" s="67"/>
      <c r="AF34" s="67"/>
    </row>
    <row r="35" spans="1:32" ht="21" x14ac:dyDescent="0.4">
      <c r="A35" s="13"/>
      <c r="B35" s="13"/>
      <c r="C35" s="54"/>
      <c r="D35" s="13"/>
      <c r="E35" s="13"/>
      <c r="F35" s="42"/>
      <c r="G35" s="42"/>
      <c r="H35" s="43"/>
      <c r="M35" s="82"/>
      <c r="N35" s="95"/>
      <c r="O35" s="42"/>
      <c r="P35" s="42"/>
      <c r="Q35" s="42"/>
      <c r="R35" s="42"/>
      <c r="S35" s="95"/>
      <c r="T35" s="42"/>
      <c r="U35" s="42"/>
      <c r="V35" s="42"/>
      <c r="W35" s="42"/>
      <c r="X35" s="95"/>
      <c r="AB35" s="63"/>
      <c r="AC35" s="43"/>
      <c r="AD35" s="60"/>
      <c r="AE35" s="67"/>
      <c r="AF35" s="67"/>
    </row>
    <row r="36" spans="1:32" ht="21" x14ac:dyDescent="0.4">
      <c r="A36" s="13"/>
      <c r="B36" s="13"/>
      <c r="C36" s="54"/>
      <c r="D36" s="13"/>
      <c r="E36" s="13"/>
      <c r="F36" s="43"/>
      <c r="G36" s="43"/>
      <c r="H36" s="43"/>
      <c r="AB36" s="63"/>
      <c r="AC36" s="43"/>
      <c r="AD36" s="60"/>
      <c r="AE36" s="67"/>
      <c r="AF36" s="67"/>
    </row>
    <row r="37" spans="1:32" ht="21" x14ac:dyDescent="0.4">
      <c r="A37" s="43"/>
      <c r="B37" s="43"/>
      <c r="C37" s="43"/>
      <c r="D37" s="43"/>
      <c r="E37" s="43"/>
      <c r="F37" s="13"/>
      <c r="G37" s="13"/>
      <c r="AB37" s="43"/>
      <c r="AC37" s="43"/>
      <c r="AD37" s="60"/>
      <c r="AE37" s="67"/>
      <c r="AF37" s="67"/>
    </row>
    <row r="38" spans="1:32" ht="21" x14ac:dyDescent="0.4">
      <c r="A38" s="43"/>
      <c r="B38" s="43"/>
      <c r="C38" s="43"/>
      <c r="D38" s="43"/>
      <c r="E38" s="43"/>
      <c r="F38" s="13"/>
      <c r="G38" s="13"/>
      <c r="I38" s="52"/>
      <c r="Z38" s="43"/>
      <c r="AA38" s="43"/>
      <c r="AB38" s="43"/>
      <c r="AC38" s="43"/>
      <c r="AD38" s="60"/>
      <c r="AE38" s="67"/>
      <c r="AF38" s="67"/>
    </row>
    <row r="39" spans="1:32" ht="21" x14ac:dyDescent="0.4">
      <c r="A39" s="43"/>
      <c r="B39" s="43"/>
      <c r="C39" s="43"/>
      <c r="D39" s="43"/>
      <c r="E39" s="43"/>
      <c r="F39" s="43"/>
      <c r="G39" s="43"/>
      <c r="H39" s="64"/>
      <c r="I39" s="64"/>
      <c r="Z39" s="43"/>
      <c r="AA39" s="43"/>
      <c r="AB39" s="43"/>
      <c r="AC39" s="43"/>
      <c r="AD39" s="60"/>
      <c r="AE39" s="60"/>
      <c r="AF39" s="60"/>
    </row>
    <row r="40" spans="1:32" ht="21" x14ac:dyDescent="0.4">
      <c r="A40" s="60"/>
      <c r="B40" s="60"/>
      <c r="C40" s="60"/>
      <c r="D40" s="60"/>
      <c r="E40" s="60"/>
      <c r="F40" s="43"/>
      <c r="G40" s="43"/>
      <c r="H40" s="64"/>
      <c r="I40" s="64"/>
      <c r="Y40" s="43"/>
      <c r="Z40" s="43"/>
      <c r="AA40" s="43"/>
      <c r="AB40" s="43"/>
      <c r="AC40" s="43"/>
      <c r="AD40" s="60"/>
      <c r="AE40" s="60"/>
      <c r="AF40" s="60"/>
    </row>
    <row r="41" spans="1:32" ht="21" x14ac:dyDescent="0.4">
      <c r="A41" s="13"/>
      <c r="B41" s="13"/>
      <c r="C41" s="13"/>
      <c r="D41" s="13"/>
      <c r="E41" s="13"/>
      <c r="F41" s="43"/>
      <c r="G41" s="43"/>
      <c r="H41" s="64"/>
      <c r="I41" s="64"/>
      <c r="Y41" s="43"/>
      <c r="Z41" s="43"/>
      <c r="AA41" s="43"/>
      <c r="AB41" s="43"/>
      <c r="AC41" s="43"/>
      <c r="AD41" s="60"/>
      <c r="AE41" s="60"/>
      <c r="AF41" s="60"/>
    </row>
    <row r="42" spans="1:32" ht="21" x14ac:dyDescent="0.4">
      <c r="A42" s="13"/>
      <c r="B42" s="13"/>
      <c r="C42" s="13"/>
      <c r="D42" s="13"/>
      <c r="E42" s="13"/>
      <c r="F42" s="60"/>
      <c r="G42" s="60"/>
      <c r="H42" s="62"/>
      <c r="I42" s="62"/>
      <c r="X42" s="60"/>
      <c r="Y42" s="60"/>
      <c r="Z42" s="60"/>
      <c r="AA42" s="60"/>
      <c r="AB42" s="60"/>
      <c r="AC42" s="60"/>
      <c r="AD42" s="60"/>
      <c r="AE42" s="60"/>
      <c r="AF42" s="60"/>
    </row>
    <row r="43" spans="1:32" ht="21" x14ac:dyDescent="0.4">
      <c r="A43" s="13"/>
      <c r="B43" s="13"/>
      <c r="C43" s="13"/>
      <c r="D43" s="13"/>
      <c r="E43" s="13"/>
      <c r="F43" s="13"/>
      <c r="G43" s="13"/>
      <c r="J43" s="42"/>
      <c r="K43" s="42"/>
      <c r="L43" s="54"/>
      <c r="M43" s="42"/>
      <c r="N43" s="54"/>
      <c r="O43" s="42"/>
      <c r="P43" s="42"/>
      <c r="Q43" s="54"/>
      <c r="R43" s="54"/>
      <c r="S43" s="42"/>
      <c r="T43" s="42"/>
      <c r="U43" s="42"/>
      <c r="V43" s="42"/>
    </row>
    <row r="44" spans="1:32" ht="21" x14ac:dyDescent="0.4">
      <c r="A44" s="13"/>
      <c r="B44" s="13"/>
      <c r="C44" s="13"/>
      <c r="D44" s="13"/>
      <c r="E44" s="13"/>
      <c r="F44" s="13"/>
      <c r="G44" s="13"/>
      <c r="K44" s="69"/>
    </row>
    <row r="45" spans="1:32" ht="21" x14ac:dyDescent="0.4">
      <c r="A45" s="13"/>
      <c r="B45" s="13"/>
      <c r="C45" s="13"/>
      <c r="D45" s="13"/>
      <c r="E45" s="13"/>
      <c r="F45" s="13"/>
      <c r="G45" s="13"/>
      <c r="K45" s="42"/>
    </row>
    <row r="46" spans="1:32" ht="21" x14ac:dyDescent="0.4">
      <c r="A46" s="13"/>
      <c r="B46" s="13"/>
      <c r="C46" s="13"/>
      <c r="D46" s="13"/>
      <c r="E46" s="13"/>
      <c r="F46" s="13"/>
      <c r="G46" s="13"/>
      <c r="K46" s="42"/>
    </row>
    <row r="47" spans="1:32" ht="21" x14ac:dyDescent="0.4">
      <c r="A47" s="13"/>
      <c r="B47" s="13"/>
      <c r="C47" s="13"/>
      <c r="D47" s="13"/>
      <c r="E47" s="13"/>
      <c r="F47" s="13"/>
      <c r="G47" s="13"/>
      <c r="K47" s="42"/>
    </row>
    <row r="48" spans="1:32" ht="21" x14ac:dyDescent="0.4">
      <c r="A48" s="13"/>
      <c r="B48" s="13"/>
      <c r="C48" s="13"/>
      <c r="D48" s="13"/>
      <c r="E48" s="13"/>
      <c r="F48" s="13"/>
      <c r="G48" s="13"/>
      <c r="J48" s="82"/>
      <c r="K48" s="42"/>
      <c r="L48" s="54"/>
      <c r="M48" s="42"/>
      <c r="N48" s="54"/>
      <c r="O48" s="42"/>
      <c r="P48" s="42"/>
      <c r="Q48" s="42"/>
      <c r="R48" s="42"/>
      <c r="S48" s="42"/>
      <c r="T48" s="42"/>
      <c r="U48" s="42"/>
      <c r="V48" s="42"/>
    </row>
    <row r="49" spans="1:23" ht="21" x14ac:dyDescent="0.4">
      <c r="A49" s="13"/>
      <c r="B49" s="13"/>
      <c r="C49" s="13"/>
      <c r="D49" s="13"/>
      <c r="E49" s="13"/>
      <c r="F49" s="13"/>
      <c r="G49" s="13"/>
      <c r="J49" s="82"/>
      <c r="K49" s="82"/>
      <c r="L49" s="52"/>
      <c r="M49" s="52"/>
      <c r="N49" s="82"/>
      <c r="O49" s="82"/>
      <c r="P49" s="82"/>
      <c r="Q49" s="82"/>
      <c r="R49" s="82"/>
      <c r="S49" s="82"/>
      <c r="T49" s="82"/>
      <c r="U49" s="82"/>
      <c r="V49" s="82"/>
      <c r="W49" s="43"/>
    </row>
    <row r="50" spans="1:23" ht="21" x14ac:dyDescent="0.4">
      <c r="A50" s="13"/>
      <c r="B50" s="13"/>
      <c r="C50" s="13"/>
      <c r="D50" s="13"/>
      <c r="E50" s="13"/>
      <c r="F50" s="13"/>
      <c r="G50" s="13"/>
    </row>
    <row r="51" spans="1:23" ht="21" x14ac:dyDescent="0.4">
      <c r="A51" s="13"/>
      <c r="B51" s="13"/>
      <c r="C51" s="13"/>
      <c r="D51" s="13"/>
      <c r="E51" s="13"/>
      <c r="F51" s="13"/>
      <c r="G51" s="13"/>
    </row>
    <row r="52" spans="1:23" ht="21" x14ac:dyDescent="0.4">
      <c r="A52" s="13"/>
      <c r="B52" s="13"/>
      <c r="C52" s="13"/>
      <c r="D52" s="13"/>
      <c r="E52" s="13"/>
      <c r="F52" s="13"/>
      <c r="G52" s="13"/>
    </row>
    <row r="53" spans="1:23" ht="21" x14ac:dyDescent="0.4">
      <c r="A53" s="13"/>
      <c r="B53" s="13"/>
      <c r="C53" s="13"/>
      <c r="D53" s="13"/>
      <c r="E53" s="13"/>
      <c r="F53" s="13"/>
      <c r="G53" s="13"/>
    </row>
    <row r="54" spans="1:23" ht="21" x14ac:dyDescent="0.4">
      <c r="A54" s="13"/>
      <c r="B54" s="13"/>
      <c r="C54" s="13"/>
      <c r="D54" s="13"/>
      <c r="E54" s="13"/>
      <c r="F54" s="13"/>
      <c r="G54" s="13"/>
    </row>
    <row r="55" spans="1:23" ht="21" x14ac:dyDescent="0.4">
      <c r="A55" s="13"/>
      <c r="B55" s="13"/>
      <c r="C55" s="13"/>
      <c r="D55" s="13"/>
      <c r="E55" s="13"/>
      <c r="F55" s="13"/>
      <c r="G55" s="13"/>
    </row>
    <row r="56" spans="1:23" ht="21" x14ac:dyDescent="0.4">
      <c r="A56" s="13"/>
      <c r="B56" s="13"/>
      <c r="C56" s="13"/>
      <c r="D56" s="13"/>
      <c r="E56" s="13"/>
      <c r="F56" s="13"/>
      <c r="G56" s="13"/>
    </row>
    <row r="57" spans="1:23" ht="21" x14ac:dyDescent="0.4">
      <c r="A57" s="13"/>
      <c r="B57" s="13"/>
      <c r="C57" s="13"/>
      <c r="D57" s="13"/>
      <c r="E57" s="13"/>
      <c r="F57" s="13"/>
      <c r="G57" s="13"/>
    </row>
    <row r="58" spans="1:23" ht="21" x14ac:dyDescent="0.4">
      <c r="A58" s="13"/>
      <c r="B58" s="13"/>
      <c r="C58" s="13"/>
      <c r="D58" s="13"/>
      <c r="E58" s="13"/>
      <c r="F58" s="13"/>
      <c r="G58" s="13"/>
    </row>
    <row r="59" spans="1:23" ht="21" x14ac:dyDescent="0.4">
      <c r="A59" s="13"/>
      <c r="B59" s="13"/>
      <c r="C59" s="13"/>
      <c r="D59" s="13"/>
      <c r="E59" s="13"/>
      <c r="F59" s="13"/>
      <c r="G59" s="13"/>
    </row>
    <row r="60" spans="1:23" ht="21" x14ac:dyDescent="0.4">
      <c r="A60" s="13"/>
      <c r="B60" s="13"/>
      <c r="C60" s="13"/>
      <c r="D60" s="13"/>
      <c r="E60" s="13"/>
      <c r="F60" s="13"/>
      <c r="G60" s="13"/>
    </row>
    <row r="61" spans="1:23" ht="21" x14ac:dyDescent="0.4">
      <c r="A61" s="13"/>
      <c r="B61" s="13"/>
      <c r="C61" s="13"/>
      <c r="D61" s="13"/>
      <c r="E61" s="13"/>
      <c r="F61" s="13"/>
      <c r="G61" s="13"/>
    </row>
    <row r="62" spans="1:23" ht="21" x14ac:dyDescent="0.4">
      <c r="A62" s="13"/>
      <c r="B62" s="13"/>
      <c r="C62" s="13"/>
      <c r="D62" s="13"/>
      <c r="E62" s="13"/>
      <c r="F62" s="13"/>
      <c r="G62" s="13"/>
    </row>
    <row r="63" spans="1:23" ht="21" x14ac:dyDescent="0.4">
      <c r="A63" s="13"/>
      <c r="B63" s="13"/>
      <c r="C63" s="13"/>
      <c r="D63" s="13"/>
      <c r="E63" s="13"/>
      <c r="F63" s="13"/>
      <c r="G63" s="13"/>
    </row>
    <row r="64" spans="1:23" ht="21" x14ac:dyDescent="0.4">
      <c r="A64" s="13"/>
      <c r="B64" s="13"/>
      <c r="C64" s="13"/>
      <c r="D64" s="13"/>
      <c r="E64" s="13"/>
      <c r="F64" s="13"/>
      <c r="G64" s="13"/>
    </row>
    <row r="65" spans="1:7" ht="21" x14ac:dyDescent="0.4">
      <c r="A65" s="13"/>
      <c r="B65" s="13"/>
      <c r="C65" s="13"/>
      <c r="D65" s="13"/>
      <c r="E65" s="13"/>
      <c r="F65" s="13"/>
      <c r="G65" s="13"/>
    </row>
    <row r="66" spans="1:7" ht="21" x14ac:dyDescent="0.4">
      <c r="A66" s="13"/>
      <c r="B66" s="13"/>
      <c r="C66" s="13"/>
      <c r="D66" s="13"/>
      <c r="E66" s="13"/>
      <c r="F66" s="13"/>
      <c r="G66" s="13"/>
    </row>
    <row r="67" spans="1:7" ht="21" x14ac:dyDescent="0.4">
      <c r="A67" s="13"/>
      <c r="B67" s="13"/>
      <c r="C67" s="13"/>
      <c r="D67" s="13"/>
      <c r="E67" s="13"/>
      <c r="F67" s="13"/>
      <c r="G67" s="13"/>
    </row>
    <row r="68" spans="1:7" ht="21" x14ac:dyDescent="0.4">
      <c r="A68" s="13"/>
      <c r="B68" s="13"/>
      <c r="C68" s="13"/>
      <c r="D68" s="13"/>
      <c r="E68" s="13"/>
      <c r="F68" s="13"/>
      <c r="G68" s="13"/>
    </row>
    <row r="69" spans="1:7" ht="21" x14ac:dyDescent="0.4">
      <c r="A69" s="13"/>
      <c r="B69" s="13"/>
      <c r="C69" s="13"/>
      <c r="D69" s="13"/>
      <c r="E69" s="13"/>
      <c r="F69" s="13"/>
      <c r="G69" s="13"/>
    </row>
    <row r="70" spans="1:7" ht="21" x14ac:dyDescent="0.4">
      <c r="A70" s="13"/>
      <c r="B70" s="13"/>
      <c r="C70" s="13"/>
      <c r="D70" s="13"/>
      <c r="E70" s="13"/>
      <c r="F70" s="13"/>
      <c r="G70" s="13"/>
    </row>
    <row r="71" spans="1:7" ht="21" x14ac:dyDescent="0.4">
      <c r="A71" s="13"/>
      <c r="B71" s="13"/>
      <c r="C71" s="13"/>
      <c r="D71" s="13"/>
      <c r="E71" s="13"/>
      <c r="F71" s="13"/>
      <c r="G71" s="13"/>
    </row>
    <row r="72" spans="1:7" ht="21" x14ac:dyDescent="0.4">
      <c r="A72" s="13"/>
      <c r="B72" s="13"/>
      <c r="C72" s="13"/>
      <c r="D72" s="13"/>
      <c r="E72" s="13"/>
      <c r="F72" s="13"/>
      <c r="G72" s="13"/>
    </row>
    <row r="73" spans="1:7" ht="21" x14ac:dyDescent="0.4">
      <c r="A73" s="13"/>
      <c r="B73" s="13"/>
      <c r="C73" s="13"/>
      <c r="D73" s="13"/>
      <c r="E73" s="13"/>
      <c r="F73" s="13"/>
      <c r="G73" s="13"/>
    </row>
    <row r="74" spans="1:7" ht="21" x14ac:dyDescent="0.4">
      <c r="A74" s="13"/>
      <c r="B74" s="13"/>
      <c r="C74" s="13"/>
      <c r="D74" s="13"/>
      <c r="E74" s="13"/>
      <c r="F74" s="13"/>
      <c r="G74" s="13"/>
    </row>
    <row r="75" spans="1:7" ht="21" x14ac:dyDescent="0.4">
      <c r="A75" s="13"/>
      <c r="B75" s="13"/>
      <c r="C75" s="13"/>
      <c r="D75" s="13"/>
      <c r="E75" s="13"/>
      <c r="F75" s="13"/>
      <c r="G75" s="13"/>
    </row>
    <row r="76" spans="1:7" ht="21" x14ac:dyDescent="0.4">
      <c r="A76" s="13"/>
      <c r="B76" s="13"/>
      <c r="C76" s="13"/>
      <c r="D76" s="13"/>
      <c r="E76" s="13"/>
      <c r="F76" s="13"/>
      <c r="G76" s="13"/>
    </row>
    <row r="77" spans="1:7" ht="21" x14ac:dyDescent="0.4">
      <c r="A77" s="13"/>
      <c r="B77" s="13"/>
      <c r="C77" s="13"/>
      <c r="D77" s="13"/>
      <c r="E77" s="13"/>
      <c r="F77" s="13"/>
      <c r="G77" s="13"/>
    </row>
    <row r="78" spans="1:7" ht="21" x14ac:dyDescent="0.4">
      <c r="A78" s="13"/>
      <c r="B78" s="13"/>
      <c r="C78" s="13"/>
      <c r="D78" s="13"/>
      <c r="E78" s="13"/>
      <c r="F78" s="13"/>
      <c r="G78" s="13"/>
    </row>
    <row r="79" spans="1:7" ht="21" x14ac:dyDescent="0.4">
      <c r="A79" s="13"/>
      <c r="B79" s="13"/>
      <c r="C79" s="13"/>
      <c r="D79" s="13"/>
      <c r="E79" s="13"/>
      <c r="F79" s="13"/>
      <c r="G79" s="13"/>
    </row>
    <row r="80" spans="1:7" ht="21" x14ac:dyDescent="0.4">
      <c r="A80" s="13"/>
      <c r="B80" s="13"/>
      <c r="C80" s="13"/>
      <c r="D80" s="13"/>
      <c r="E80" s="13"/>
      <c r="F80" s="13"/>
      <c r="G80" s="13"/>
    </row>
    <row r="81" spans="1:7" ht="21" x14ac:dyDescent="0.4">
      <c r="A81" s="13"/>
      <c r="B81" s="13"/>
      <c r="C81" s="13"/>
      <c r="D81" s="13"/>
      <c r="E81" s="13"/>
      <c r="F81" s="13"/>
      <c r="G81" s="13"/>
    </row>
    <row r="82" spans="1:7" ht="21" x14ac:dyDescent="0.4">
      <c r="A82" s="13"/>
      <c r="B82" s="13"/>
      <c r="C82" s="13"/>
      <c r="D82" s="13"/>
      <c r="E82" s="13"/>
      <c r="F82" s="13"/>
      <c r="G82" s="13"/>
    </row>
    <row r="83" spans="1:7" ht="21" x14ac:dyDescent="0.4">
      <c r="A83" s="13"/>
      <c r="B83" s="13"/>
      <c r="C83" s="13"/>
      <c r="D83" s="13"/>
      <c r="E83" s="13"/>
      <c r="F83" s="13"/>
      <c r="G83" s="13"/>
    </row>
    <row r="84" spans="1:7" ht="21" x14ac:dyDescent="0.4">
      <c r="A84" s="13"/>
      <c r="B84" s="13"/>
      <c r="C84" s="13"/>
      <c r="D84" s="13"/>
      <c r="E84" s="13"/>
      <c r="F84" s="13"/>
      <c r="G84" s="13"/>
    </row>
    <row r="85" spans="1:7" ht="21" x14ac:dyDescent="0.4">
      <c r="A85" s="13"/>
      <c r="B85" s="13"/>
      <c r="C85" s="13"/>
      <c r="D85" s="13"/>
      <c r="E85" s="13"/>
      <c r="F85" s="13"/>
      <c r="G85" s="13"/>
    </row>
    <row r="86" spans="1:7" ht="21" x14ac:dyDescent="0.4">
      <c r="A86" s="13"/>
      <c r="B86" s="13"/>
      <c r="C86" s="13"/>
      <c r="D86" s="13"/>
      <c r="E86" s="13"/>
      <c r="F86" s="13"/>
      <c r="G86" s="13"/>
    </row>
    <row r="87" spans="1:7" ht="21" x14ac:dyDescent="0.4">
      <c r="A87" s="13"/>
      <c r="B87" s="13"/>
      <c r="C87" s="13"/>
      <c r="D87" s="13"/>
      <c r="E87" s="13"/>
      <c r="F87" s="13"/>
      <c r="G87" s="13"/>
    </row>
    <row r="88" spans="1:7" ht="21" x14ac:dyDescent="0.4">
      <c r="A88" s="13"/>
      <c r="B88" s="13"/>
      <c r="C88" s="13"/>
      <c r="D88" s="13"/>
      <c r="E88" s="13"/>
      <c r="F88" s="13"/>
      <c r="G88" s="13"/>
    </row>
    <row r="89" spans="1:7" ht="21" x14ac:dyDescent="0.4">
      <c r="A89" s="13"/>
      <c r="B89" s="13"/>
      <c r="C89" s="13"/>
      <c r="D89" s="13"/>
      <c r="E89" s="13"/>
      <c r="F89" s="13"/>
      <c r="G89" s="13"/>
    </row>
    <row r="90" spans="1:7" ht="21" x14ac:dyDescent="0.4">
      <c r="A90" s="13"/>
      <c r="B90" s="13"/>
      <c r="C90" s="13"/>
      <c r="D90" s="13"/>
      <c r="E90" s="13"/>
      <c r="F90" s="13"/>
      <c r="G90" s="13"/>
    </row>
    <row r="91" spans="1:7" ht="21" x14ac:dyDescent="0.4">
      <c r="A91" s="13"/>
      <c r="B91" s="13"/>
      <c r="C91" s="13"/>
      <c r="D91" s="13"/>
      <c r="E91" s="13"/>
      <c r="F91" s="13"/>
      <c r="G91" s="13"/>
    </row>
    <row r="92" spans="1:7" ht="21" x14ac:dyDescent="0.4">
      <c r="A92" s="13"/>
      <c r="B92" s="13"/>
      <c r="C92" s="13"/>
      <c r="D92" s="13"/>
      <c r="E92" s="13"/>
      <c r="F92" s="13"/>
      <c r="G92" s="13"/>
    </row>
    <row r="93" spans="1:7" ht="21" x14ac:dyDescent="0.4">
      <c r="A93" s="13"/>
      <c r="B93" s="13"/>
      <c r="C93" s="13"/>
      <c r="D93" s="13"/>
      <c r="E93" s="13"/>
      <c r="F93" s="13"/>
      <c r="G93" s="13"/>
    </row>
    <row r="94" spans="1:7" ht="21" x14ac:dyDescent="0.4">
      <c r="A94" s="13"/>
      <c r="B94" s="13"/>
      <c r="C94" s="13"/>
      <c r="D94" s="13"/>
      <c r="E94" s="13"/>
      <c r="F94" s="13"/>
      <c r="G94" s="13"/>
    </row>
    <row r="95" spans="1:7" ht="21" x14ac:dyDescent="0.4">
      <c r="A95" s="13"/>
      <c r="B95" s="13"/>
      <c r="C95" s="13"/>
      <c r="D95" s="13"/>
      <c r="E95" s="13"/>
      <c r="F95" s="13"/>
      <c r="G95" s="13"/>
    </row>
    <row r="96" spans="1:7" ht="21" x14ac:dyDescent="0.4">
      <c r="A96" s="13"/>
      <c r="B96" s="13"/>
      <c r="C96" s="13"/>
      <c r="D96" s="13"/>
      <c r="E96" s="13"/>
      <c r="F96" s="13"/>
      <c r="G96" s="13"/>
    </row>
    <row r="97" spans="1:7" ht="21" x14ac:dyDescent="0.4">
      <c r="A97" s="13"/>
      <c r="B97" s="13"/>
      <c r="C97" s="13"/>
      <c r="D97" s="13"/>
      <c r="E97" s="13"/>
      <c r="F97" s="13"/>
      <c r="G97" s="13"/>
    </row>
    <row r="98" spans="1:7" ht="21" x14ac:dyDescent="0.4">
      <c r="A98" s="13"/>
      <c r="B98" s="13"/>
      <c r="C98" s="13"/>
      <c r="D98" s="13"/>
      <c r="E98" s="13"/>
      <c r="F98" s="13"/>
      <c r="G98" s="13"/>
    </row>
    <row r="99" spans="1:7" ht="21" x14ac:dyDescent="0.4">
      <c r="A99" s="13"/>
      <c r="B99" s="13"/>
      <c r="C99" s="13"/>
      <c r="D99" s="13"/>
      <c r="E99" s="13"/>
      <c r="F99" s="13"/>
      <c r="G99" s="13"/>
    </row>
    <row r="100" spans="1:7" ht="21" x14ac:dyDescent="0.4">
      <c r="A100" s="13"/>
      <c r="B100" s="13"/>
      <c r="C100" s="13"/>
      <c r="D100" s="13"/>
      <c r="E100" s="13"/>
      <c r="F100" s="13"/>
      <c r="G100" s="13"/>
    </row>
    <row r="101" spans="1:7" ht="21" x14ac:dyDescent="0.4">
      <c r="A101" s="13"/>
      <c r="B101" s="13"/>
      <c r="C101" s="13"/>
      <c r="D101" s="13"/>
      <c r="E101" s="13"/>
      <c r="F101" s="13"/>
      <c r="G101" s="13"/>
    </row>
    <row r="102" spans="1:7" ht="21" x14ac:dyDescent="0.4">
      <c r="A102" s="13"/>
      <c r="B102" s="13"/>
      <c r="C102" s="13"/>
      <c r="D102" s="13"/>
      <c r="E102" s="13"/>
      <c r="F102" s="13"/>
      <c r="G102" s="13"/>
    </row>
    <row r="103" spans="1:7" ht="21" x14ac:dyDescent="0.4">
      <c r="A103" s="13"/>
      <c r="B103" s="13"/>
      <c r="C103" s="13"/>
      <c r="D103" s="13"/>
      <c r="E103" s="13"/>
      <c r="F103" s="13"/>
      <c r="G103" s="13"/>
    </row>
    <row r="104" spans="1:7" ht="21" x14ac:dyDescent="0.4">
      <c r="A104" s="13"/>
      <c r="B104" s="13"/>
      <c r="C104" s="13"/>
      <c r="D104" s="13"/>
      <c r="E104" s="13"/>
      <c r="F104" s="13"/>
      <c r="G104" s="13"/>
    </row>
    <row r="105" spans="1:7" ht="21" x14ac:dyDescent="0.4">
      <c r="A105" s="13"/>
      <c r="B105" s="13"/>
      <c r="C105" s="13"/>
      <c r="D105" s="13"/>
      <c r="E105" s="13"/>
      <c r="F105" s="13"/>
      <c r="G105" s="13"/>
    </row>
    <row r="106" spans="1:7" ht="21" x14ac:dyDescent="0.4">
      <c r="A106" s="13"/>
      <c r="B106" s="13"/>
      <c r="C106" s="13"/>
      <c r="D106" s="13"/>
      <c r="E106" s="13"/>
      <c r="F106" s="13"/>
      <c r="G106" s="13"/>
    </row>
    <row r="107" spans="1:7" ht="21" x14ac:dyDescent="0.4">
      <c r="A107" s="13"/>
      <c r="B107" s="13"/>
      <c r="C107" s="13"/>
      <c r="D107" s="13"/>
      <c r="E107" s="13"/>
      <c r="F107" s="13"/>
      <c r="G107" s="13"/>
    </row>
    <row r="108" spans="1:7" ht="21" x14ac:dyDescent="0.4">
      <c r="A108" s="13"/>
      <c r="B108" s="13"/>
      <c r="C108" s="13"/>
      <c r="D108" s="13"/>
      <c r="E108" s="13"/>
      <c r="F108" s="13"/>
      <c r="G108" s="13"/>
    </row>
    <row r="109" spans="1:7" ht="21" x14ac:dyDescent="0.4">
      <c r="A109" s="13"/>
      <c r="B109" s="13"/>
      <c r="C109" s="13"/>
      <c r="D109" s="13"/>
      <c r="E109" s="13"/>
      <c r="F109" s="13"/>
      <c r="G109" s="13"/>
    </row>
    <row r="110" spans="1:7" ht="21" x14ac:dyDescent="0.4">
      <c r="A110" s="13"/>
      <c r="B110" s="13"/>
      <c r="C110" s="13"/>
      <c r="D110" s="13"/>
      <c r="E110" s="13"/>
      <c r="F110" s="13"/>
      <c r="G110" s="13"/>
    </row>
    <row r="111" spans="1:7" ht="21" x14ac:dyDescent="0.4">
      <c r="A111" s="13"/>
      <c r="B111" s="13"/>
      <c r="C111" s="13"/>
      <c r="D111" s="13"/>
      <c r="E111" s="13"/>
      <c r="F111" s="13"/>
      <c r="G111" s="13"/>
    </row>
    <row r="112" spans="1:7" ht="21" x14ac:dyDescent="0.4">
      <c r="A112" s="13"/>
      <c r="B112" s="13"/>
      <c r="C112" s="13"/>
      <c r="D112" s="13"/>
      <c r="E112" s="13"/>
      <c r="F112" s="13"/>
      <c r="G112" s="13"/>
    </row>
    <row r="113" spans="1:7" ht="21" x14ac:dyDescent="0.4">
      <c r="A113" s="13"/>
      <c r="B113" s="13"/>
      <c r="C113" s="13"/>
      <c r="D113" s="13"/>
      <c r="E113" s="13"/>
      <c r="F113" s="13"/>
      <c r="G113" s="13"/>
    </row>
    <row r="114" spans="1:7" ht="21" x14ac:dyDescent="0.4">
      <c r="A114" s="13"/>
      <c r="B114" s="13"/>
      <c r="C114" s="13"/>
      <c r="D114" s="13"/>
      <c r="E114" s="13"/>
      <c r="F114" s="13"/>
      <c r="G114" s="13"/>
    </row>
    <row r="115" spans="1:7" ht="21" x14ac:dyDescent="0.4">
      <c r="A115" s="13"/>
      <c r="B115" s="13"/>
      <c r="C115" s="13"/>
      <c r="D115" s="13"/>
      <c r="E115" s="13"/>
      <c r="F115" s="13"/>
      <c r="G115" s="13"/>
    </row>
    <row r="116" spans="1:7" ht="21" x14ac:dyDescent="0.4">
      <c r="A116" s="13"/>
      <c r="B116" s="13"/>
      <c r="C116" s="13"/>
      <c r="D116" s="13"/>
      <c r="E116" s="13"/>
      <c r="F116" s="13"/>
      <c r="G116" s="13"/>
    </row>
    <row r="117" spans="1:7" ht="21" x14ac:dyDescent="0.4">
      <c r="A117" s="13"/>
      <c r="B117" s="13"/>
      <c r="C117" s="13"/>
      <c r="D117" s="13"/>
      <c r="E117" s="13"/>
      <c r="F117" s="13"/>
      <c r="G117" s="13"/>
    </row>
    <row r="118" spans="1:7" ht="21" x14ac:dyDescent="0.4">
      <c r="A118" s="13"/>
      <c r="B118" s="13"/>
      <c r="C118" s="13"/>
      <c r="D118" s="13"/>
      <c r="E118" s="13"/>
      <c r="F118" s="13"/>
      <c r="G118" s="13"/>
    </row>
    <row r="119" spans="1:7" ht="21" x14ac:dyDescent="0.4">
      <c r="A119" s="13"/>
      <c r="B119" s="13"/>
      <c r="C119" s="13"/>
      <c r="D119" s="13"/>
      <c r="E119" s="13"/>
      <c r="F119" s="13"/>
      <c r="G119" s="13"/>
    </row>
    <row r="120" spans="1:7" ht="21" x14ac:dyDescent="0.4">
      <c r="A120" s="13"/>
      <c r="B120" s="13"/>
      <c r="C120" s="13"/>
      <c r="D120" s="13"/>
      <c r="E120" s="13"/>
      <c r="F120" s="13"/>
      <c r="G120" s="13"/>
    </row>
    <row r="121" spans="1:7" ht="21" x14ac:dyDescent="0.4">
      <c r="A121" s="13"/>
      <c r="B121" s="13"/>
      <c r="C121" s="13"/>
      <c r="D121" s="13"/>
      <c r="E121" s="13"/>
      <c r="F121" s="13"/>
      <c r="G121" s="13"/>
    </row>
    <row r="122" spans="1:7" ht="21" x14ac:dyDescent="0.4">
      <c r="A122" s="13"/>
      <c r="B122" s="13"/>
      <c r="C122" s="13"/>
      <c r="D122" s="13"/>
      <c r="E122" s="13"/>
      <c r="F122" s="13"/>
      <c r="G122" s="13"/>
    </row>
    <row r="123" spans="1:7" ht="21" x14ac:dyDescent="0.4">
      <c r="A123" s="13"/>
      <c r="B123" s="13"/>
      <c r="C123" s="13"/>
      <c r="D123" s="13"/>
      <c r="E123" s="13"/>
      <c r="F123" s="13"/>
      <c r="G123" s="13"/>
    </row>
    <row r="124" spans="1:7" ht="21" x14ac:dyDescent="0.4">
      <c r="A124" s="13"/>
      <c r="B124" s="13"/>
      <c r="C124" s="13"/>
      <c r="D124" s="13"/>
      <c r="E124" s="13"/>
      <c r="F124" s="13"/>
      <c r="G124" s="13"/>
    </row>
    <row r="125" spans="1:7" ht="21" x14ac:dyDescent="0.4">
      <c r="A125" s="13"/>
      <c r="B125" s="13"/>
      <c r="C125" s="13"/>
      <c r="D125" s="13"/>
      <c r="E125" s="13"/>
      <c r="F125" s="13"/>
      <c r="G125" s="13"/>
    </row>
    <row r="126" spans="1:7" ht="21" x14ac:dyDescent="0.4">
      <c r="A126" s="13"/>
      <c r="B126" s="13"/>
      <c r="C126" s="13"/>
      <c r="D126" s="13"/>
      <c r="E126" s="13"/>
      <c r="F126" s="13"/>
      <c r="G126" s="13"/>
    </row>
    <row r="127" spans="1:7" ht="21" x14ac:dyDescent="0.4">
      <c r="A127" s="13"/>
      <c r="B127" s="13"/>
      <c r="C127" s="13"/>
      <c r="D127" s="13"/>
      <c r="E127" s="13"/>
      <c r="F127" s="13"/>
      <c r="G127" s="13"/>
    </row>
    <row r="128" spans="1:7" ht="21" x14ac:dyDescent="0.4">
      <c r="A128" s="13"/>
      <c r="B128" s="13"/>
      <c r="C128" s="13"/>
      <c r="D128" s="13"/>
      <c r="E128" s="13"/>
      <c r="F128" s="13"/>
      <c r="G128" s="13"/>
    </row>
    <row r="129" spans="1:7" ht="21" x14ac:dyDescent="0.4">
      <c r="A129" s="13"/>
      <c r="B129" s="13"/>
      <c r="C129" s="13"/>
      <c r="D129" s="13"/>
      <c r="E129" s="13"/>
      <c r="F129" s="13"/>
      <c r="G129" s="13"/>
    </row>
    <row r="130" spans="1:7" ht="21" x14ac:dyDescent="0.4">
      <c r="A130" s="13"/>
      <c r="B130" s="13"/>
      <c r="C130" s="13"/>
      <c r="D130" s="13"/>
      <c r="E130" s="13"/>
      <c r="F130" s="13"/>
      <c r="G130" s="13"/>
    </row>
    <row r="131" spans="1:7" ht="21" x14ac:dyDescent="0.4">
      <c r="A131" s="13"/>
      <c r="B131" s="13"/>
      <c r="C131" s="13"/>
      <c r="D131" s="13"/>
      <c r="E131" s="13"/>
      <c r="F131" s="13"/>
      <c r="G131" s="13"/>
    </row>
    <row r="132" spans="1:7" ht="21" x14ac:dyDescent="0.4">
      <c r="A132" s="13"/>
      <c r="B132" s="13"/>
      <c r="C132" s="13"/>
      <c r="D132" s="13"/>
      <c r="E132" s="13"/>
      <c r="F132" s="13"/>
      <c r="G132" s="13"/>
    </row>
    <row r="133" spans="1:7" ht="21" x14ac:dyDescent="0.4">
      <c r="A133" s="13"/>
      <c r="B133" s="13"/>
      <c r="C133" s="13"/>
      <c r="D133" s="13"/>
      <c r="E133" s="13"/>
      <c r="F133" s="13"/>
      <c r="G133" s="13"/>
    </row>
    <row r="134" spans="1:7" ht="21" x14ac:dyDescent="0.4">
      <c r="A134" s="13"/>
      <c r="B134" s="13"/>
      <c r="C134" s="13"/>
      <c r="D134" s="13"/>
      <c r="E134" s="13"/>
      <c r="F134" s="13"/>
      <c r="G134" s="13"/>
    </row>
    <row r="135" spans="1:7" ht="21" x14ac:dyDescent="0.4">
      <c r="F135" s="13"/>
      <c r="G135" s="13"/>
    </row>
    <row r="136" spans="1:7" ht="21" x14ac:dyDescent="0.4">
      <c r="F136" s="13"/>
      <c r="G136" s="13"/>
    </row>
    <row r="137" spans="1:7" ht="21" x14ac:dyDescent="0.4">
      <c r="F137" s="13"/>
      <c r="G137" s="13"/>
    </row>
    <row r="138" spans="1:7" ht="21" x14ac:dyDescent="0.4">
      <c r="A138" s="13"/>
      <c r="B138" s="13"/>
      <c r="C138" s="13"/>
      <c r="D138" s="13"/>
      <c r="E138" s="13"/>
      <c r="F138" s="13"/>
      <c r="G138" s="13"/>
    </row>
    <row r="139" spans="1:7" ht="21" x14ac:dyDescent="0.4">
      <c r="A139" s="13"/>
      <c r="B139" s="13"/>
      <c r="C139" s="13"/>
      <c r="D139" s="13"/>
      <c r="E139" s="13"/>
      <c r="F139" s="13"/>
      <c r="G139" s="13"/>
    </row>
    <row r="140" spans="1:7" ht="21" x14ac:dyDescent="0.4">
      <c r="A140" s="13"/>
      <c r="B140" s="13"/>
      <c r="C140" s="13"/>
      <c r="D140" s="13"/>
      <c r="E140" s="13"/>
      <c r="F140" s="13"/>
      <c r="G140" s="13"/>
    </row>
    <row r="141" spans="1:7" ht="21" x14ac:dyDescent="0.4">
      <c r="A141" s="13"/>
      <c r="B141" s="13"/>
      <c r="C141" s="13"/>
      <c r="D141" s="13"/>
      <c r="E141" s="13"/>
      <c r="F141" s="13"/>
      <c r="G141" s="13"/>
    </row>
    <row r="142" spans="1:7" ht="21" x14ac:dyDescent="0.4">
      <c r="A142" s="13"/>
      <c r="B142" s="13"/>
      <c r="C142" s="13"/>
      <c r="D142" s="13"/>
      <c r="E142" s="13"/>
      <c r="F142" s="13"/>
      <c r="G142" s="13"/>
    </row>
    <row r="143" spans="1:7" ht="21" x14ac:dyDescent="0.4">
      <c r="A143" s="13"/>
      <c r="B143" s="13"/>
      <c r="C143" s="13"/>
      <c r="D143" s="13"/>
      <c r="E143" s="13"/>
      <c r="F143" s="13"/>
      <c r="G143" s="13"/>
    </row>
  </sheetData>
  <mergeCells count="1">
    <mergeCell ref="M22:X22"/>
  </mergeCells>
  <pageMargins left="0.75" right="0.75" top="1" bottom="1" header="0.5" footer="0.5"/>
  <pageSetup scale="4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</vt:vector>
  </HeadingPairs>
  <TitlesOfParts>
    <vt:vector size="6" baseType="lpstr">
      <vt:lpstr>10-Tray</vt:lpstr>
      <vt:lpstr>DIY</vt:lpstr>
      <vt:lpstr>x</vt:lpstr>
      <vt:lpstr>y</vt:lpstr>
      <vt:lpstr>Temp</vt:lpstr>
      <vt:lpstr>Flow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Clark</dc:creator>
  <cp:lastModifiedBy>Lane, Alan</cp:lastModifiedBy>
  <cp:lastPrinted>2017-04-03T20:04:10Z</cp:lastPrinted>
  <dcterms:created xsi:type="dcterms:W3CDTF">2012-01-13T18:02:02Z</dcterms:created>
  <dcterms:modified xsi:type="dcterms:W3CDTF">2019-07-24T18:35:05Z</dcterms:modified>
</cp:coreProperties>
</file>