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obiedw\Documents\A Separations Book\Chapter 10 Distillation - Multicomponent Systems\"/>
    </mc:Choice>
  </mc:AlternateContent>
  <bookViews>
    <workbookView xWindow="0" yWindow="0" windowWidth="19440" windowHeight="7992"/>
  </bookViews>
  <sheets>
    <sheet name="BHOD" sheetId="9" r:id="rId1"/>
    <sheet name="4x" sheetId="10" r:id="rId2"/>
    <sheet name="4y" sheetId="11" r:id="rId3"/>
    <sheet name="4T" sheetId="12" r:id="rId4"/>
    <sheet name="4LV" sheetId="13" r:id="rId5"/>
    <sheet name="BHOD DIY" sheetId="14" r:id="rId6"/>
  </sheets>
  <definedNames>
    <definedName name="solver_adj" localSheetId="0" hidden="1">BHOD!$G$7:$G$10,BHOD!$H$6:$J$10,BHOD!$L$8:$L$10,BHOD!$M$8:$O$10,BHOD!$Q$6:$Q$10</definedName>
    <definedName name="solver_adj" localSheetId="5" hidden="1">'BHOD DIY'!$G$7:$G$10,'BHOD DIY'!$H$6:$J$10,'BHOD DIY'!$L$8:$L$10,'BHOD DIY'!$M$8:$O$10,'BHOD DIY'!$Q$6:$Q$10</definedName>
    <definedName name="solver_cvg" localSheetId="0" hidden="1">0.0001</definedName>
    <definedName name="solver_cvg" localSheetId="5" hidden="1">0.0001</definedName>
    <definedName name="solver_drv" localSheetId="0" hidden="1">1</definedName>
    <definedName name="solver_drv" localSheetId="5" hidden="1">1</definedName>
    <definedName name="solver_eng" localSheetId="0" hidden="1">1</definedName>
    <definedName name="solver_eng" localSheetId="5" hidden="1">1</definedName>
    <definedName name="solver_est" localSheetId="0" hidden="1">1</definedName>
    <definedName name="solver_est" localSheetId="5" hidden="1">1</definedName>
    <definedName name="solver_itr" localSheetId="0" hidden="1">2147483647</definedName>
    <definedName name="solver_itr" localSheetId="5" hidden="1">2147483647</definedName>
    <definedName name="solver_lhs1" localSheetId="0" hidden="1">BHOD!$B$14:$I$17</definedName>
    <definedName name="solver_lhs1" localSheetId="5" hidden="1">'BHOD DIY'!$B$14:$I$17</definedName>
    <definedName name="solver_lhs2" localSheetId="0" hidden="1">BHOD!$K$15:$K$17</definedName>
    <definedName name="solver_lhs2" localSheetId="5" hidden="1">'BHOD DIY'!$K$15:$K$17</definedName>
    <definedName name="solver_lhs3" localSheetId="0" hidden="1">BHOD!$K$15:$K$17</definedName>
    <definedName name="solver_lhs3" localSheetId="5" hidden="1">'BHOD DIY'!$K$15:$K$17</definedName>
    <definedName name="solver_lhs4" localSheetId="0" hidden="1">BHOD!$K$15:$K$17</definedName>
    <definedName name="solver_lhs4" localSheetId="5" hidden="1">'BHOD DIY'!$K$15:$K$17</definedName>
    <definedName name="solver_mip" localSheetId="0" hidden="1">2147483647</definedName>
    <definedName name="solver_mip" localSheetId="5" hidden="1">2147483647</definedName>
    <definedName name="solver_mni" localSheetId="0" hidden="1">30</definedName>
    <definedName name="solver_mni" localSheetId="5" hidden="1">30</definedName>
    <definedName name="solver_mrt" localSheetId="0" hidden="1">0.075</definedName>
    <definedName name="solver_mrt" localSheetId="5" hidden="1">0.075</definedName>
    <definedName name="solver_msl" localSheetId="0" hidden="1">2</definedName>
    <definedName name="solver_msl" localSheetId="5" hidden="1">2</definedName>
    <definedName name="solver_neg" localSheetId="0" hidden="1">1</definedName>
    <definedName name="solver_neg" localSheetId="5" hidden="1">1</definedName>
    <definedName name="solver_nod" localSheetId="0" hidden="1">2147483647</definedName>
    <definedName name="solver_nod" localSheetId="5" hidden="1">2147483647</definedName>
    <definedName name="solver_num" localSheetId="0" hidden="1">2</definedName>
    <definedName name="solver_num" localSheetId="5" hidden="1">2</definedName>
    <definedName name="solver_nwt" localSheetId="0" hidden="1">1</definedName>
    <definedName name="solver_nwt" localSheetId="5" hidden="1">1</definedName>
    <definedName name="solver_opt" localSheetId="0" hidden="1">BHOD!$J$13</definedName>
    <definedName name="solver_opt" localSheetId="5" hidden="1">'BHOD DIY'!$J$13</definedName>
    <definedName name="solver_pre" localSheetId="0" hidden="1">0.000001</definedName>
    <definedName name="solver_pre" localSheetId="5" hidden="1">0.000001</definedName>
    <definedName name="solver_rbv" localSheetId="0" hidden="1">1</definedName>
    <definedName name="solver_rbv" localSheetId="5" hidden="1">1</definedName>
    <definedName name="solver_rel1" localSheetId="0" hidden="1">2</definedName>
    <definedName name="solver_rel1" localSheetId="5" hidden="1">2</definedName>
    <definedName name="solver_rel2" localSheetId="0" hidden="1">2</definedName>
    <definedName name="solver_rel2" localSheetId="5" hidden="1">2</definedName>
    <definedName name="solver_rel3" localSheetId="0" hidden="1">2</definedName>
    <definedName name="solver_rel3" localSheetId="5" hidden="1">2</definedName>
    <definedName name="solver_rel4" localSheetId="0" hidden="1">2</definedName>
    <definedName name="solver_rel4" localSheetId="5" hidden="1">2</definedName>
    <definedName name="solver_rhs1" localSheetId="0" hidden="1">0</definedName>
    <definedName name="solver_rhs1" localSheetId="5" hidden="1">0</definedName>
    <definedName name="solver_rhs2" localSheetId="0" hidden="1">0</definedName>
    <definedName name="solver_rhs2" localSheetId="5" hidden="1">0</definedName>
    <definedName name="solver_rhs3" localSheetId="0" hidden="1">0</definedName>
    <definedName name="solver_rhs3" localSheetId="5" hidden="1">0</definedName>
    <definedName name="solver_rhs4" localSheetId="0" hidden="1">0</definedName>
    <definedName name="solver_rhs4" localSheetId="5" hidden="1">0</definedName>
    <definedName name="solver_rlx" localSheetId="0" hidden="1">2</definedName>
    <definedName name="solver_rlx" localSheetId="5" hidden="1">2</definedName>
    <definedName name="solver_rsd" localSheetId="0" hidden="1">0</definedName>
    <definedName name="solver_rsd" localSheetId="5" hidden="1">0</definedName>
    <definedName name="solver_scl" localSheetId="0" hidden="1">1</definedName>
    <definedName name="solver_scl" localSheetId="5" hidden="1">1</definedName>
    <definedName name="solver_sho" localSheetId="0" hidden="1">2</definedName>
    <definedName name="solver_sho" localSheetId="5" hidden="1">2</definedName>
    <definedName name="solver_ssz" localSheetId="0" hidden="1">100</definedName>
    <definedName name="solver_ssz" localSheetId="5" hidden="1">100</definedName>
    <definedName name="solver_tim" localSheetId="0" hidden="1">2147483647</definedName>
    <definedName name="solver_tim" localSheetId="5" hidden="1">2147483647</definedName>
    <definedName name="solver_tol" localSheetId="0" hidden="1">0.01</definedName>
    <definedName name="solver_tol" localSheetId="5" hidden="1">0.01</definedName>
    <definedName name="solver_typ" localSheetId="0" hidden="1">3</definedName>
    <definedName name="solver_typ" localSheetId="5" hidden="1">3</definedName>
    <definedName name="solver_val" localSheetId="0" hidden="1">0</definedName>
    <definedName name="solver_val" localSheetId="5" hidden="1">0</definedName>
    <definedName name="solver_ver" localSheetId="0" hidden="1">3</definedName>
    <definedName name="solver_ver" localSheetId="5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9" l="1"/>
  <c r="G66" i="9"/>
  <c r="P8" i="9" l="1"/>
  <c r="P9" i="9"/>
  <c r="P10" i="9"/>
  <c r="K7" i="9"/>
  <c r="K8" i="9"/>
  <c r="K9" i="9"/>
  <c r="K10" i="9"/>
  <c r="K6" i="9"/>
  <c r="N7" i="9"/>
  <c r="O7" i="9"/>
  <c r="M7" i="9"/>
  <c r="K16" i="9"/>
  <c r="O17" i="9"/>
  <c r="O14" i="9"/>
  <c r="O15" i="9"/>
  <c r="O16" i="9"/>
  <c r="O13" i="9"/>
  <c r="N14" i="9"/>
  <c r="N15" i="9"/>
  <c r="H15" i="9" s="1"/>
  <c r="N16" i="9"/>
  <c r="H16" i="9" s="1"/>
  <c r="N17" i="9"/>
  <c r="H17" i="9" s="1"/>
  <c r="N13" i="9"/>
  <c r="M14" i="9"/>
  <c r="M15" i="9"/>
  <c r="G15" i="9" s="1"/>
  <c r="M16" i="9"/>
  <c r="G16" i="9" s="1"/>
  <c r="M17" i="9"/>
  <c r="G17" i="9" s="1"/>
  <c r="M13" i="9"/>
  <c r="L14" i="9"/>
  <c r="L15" i="9"/>
  <c r="F15" i="9" s="1"/>
  <c r="L16" i="9"/>
  <c r="F16" i="9" s="1"/>
  <c r="L17" i="9"/>
  <c r="F17" i="9" s="1"/>
  <c r="L13" i="9"/>
  <c r="E17" i="9"/>
  <c r="E15" i="9"/>
  <c r="E16" i="9"/>
  <c r="D17" i="9"/>
  <c r="D15" i="9"/>
  <c r="D16" i="9"/>
  <c r="B17" i="9"/>
  <c r="C17" i="9"/>
  <c r="C15" i="9"/>
  <c r="C16" i="9"/>
  <c r="B15" i="9"/>
  <c r="B16" i="9"/>
  <c r="K17" i="9"/>
  <c r="G6" i="9"/>
  <c r="F8" i="9"/>
  <c r="G14" i="9" l="1"/>
  <c r="L7" i="9"/>
  <c r="K15" i="9" s="1"/>
  <c r="I17" i="9"/>
  <c r="P7" i="9"/>
  <c r="I14" i="9" s="1"/>
  <c r="I16" i="9"/>
  <c r="I15" i="9"/>
  <c r="F14" i="9"/>
  <c r="H14" i="9"/>
  <c r="J13" i="9"/>
  <c r="E14" i="9" l="1"/>
  <c r="B14" i="9"/>
  <c r="C14" i="9"/>
  <c r="D14" i="9"/>
</calcChain>
</file>

<file path=xl/sharedStrings.xml><?xml version="1.0" encoding="utf-8"?>
<sst xmlns="http://schemas.openxmlformats.org/spreadsheetml/2006/main" count="116" uniqueCount="66">
  <si>
    <t>Butane</t>
  </si>
  <si>
    <t>Hexane</t>
  </si>
  <si>
    <t>Octane</t>
  </si>
  <si>
    <t>D =</t>
  </si>
  <si>
    <t>C</t>
  </si>
  <si>
    <t>R =</t>
  </si>
  <si>
    <t>B MB:</t>
  </si>
  <si>
    <t>H MB:</t>
  </si>
  <si>
    <t>B EQ:</t>
  </si>
  <si>
    <t>H EQ:</t>
  </si>
  <si>
    <t>O EQ:</t>
  </si>
  <si>
    <t>BP:</t>
  </si>
  <si>
    <t>KB</t>
  </si>
  <si>
    <t>KH</t>
  </si>
  <si>
    <t>KO</t>
  </si>
  <si>
    <t>B</t>
  </si>
  <si>
    <t>A</t>
  </si>
  <si>
    <t>TC</t>
  </si>
  <si>
    <t>R</t>
  </si>
  <si>
    <t>PR</t>
  </si>
  <si>
    <t>Total MB:</t>
  </si>
  <si>
    <t>L</t>
  </si>
  <si>
    <t>V</t>
  </si>
  <si>
    <t>T</t>
  </si>
  <si>
    <t>Antoine's Constants</t>
  </si>
  <si>
    <r>
      <t>x</t>
    </r>
    <r>
      <rPr>
        <vertAlign val="subscript"/>
        <sz val="11"/>
        <color theme="1"/>
        <rFont val="Calibri"/>
        <family val="2"/>
        <scheme val="minor"/>
      </rPr>
      <t>B</t>
    </r>
  </si>
  <si>
    <r>
      <t>x</t>
    </r>
    <r>
      <rPr>
        <vertAlign val="subscript"/>
        <sz val="11"/>
        <color theme="1"/>
        <rFont val="Calibri"/>
        <family val="2"/>
        <scheme val="minor"/>
      </rPr>
      <t>H</t>
    </r>
  </si>
  <si>
    <r>
      <t>x</t>
    </r>
    <r>
      <rPr>
        <vertAlign val="subscript"/>
        <sz val="11"/>
        <color theme="1"/>
        <rFont val="Calibri"/>
        <family val="2"/>
        <scheme val="minor"/>
      </rPr>
      <t>O</t>
    </r>
  </si>
  <si>
    <r>
      <t>y</t>
    </r>
    <r>
      <rPr>
        <vertAlign val="subscript"/>
        <sz val="11"/>
        <color theme="1"/>
        <rFont val="Calibri"/>
        <family val="2"/>
        <scheme val="minor"/>
      </rPr>
      <t>B</t>
    </r>
  </si>
  <si>
    <r>
      <t>y</t>
    </r>
    <r>
      <rPr>
        <vertAlign val="subscript"/>
        <sz val="11"/>
        <color theme="1"/>
        <rFont val="Calibri"/>
        <family val="2"/>
        <scheme val="minor"/>
      </rPr>
      <t>H</t>
    </r>
  </si>
  <si>
    <r>
      <t>y</t>
    </r>
    <r>
      <rPr>
        <vertAlign val="subscript"/>
        <sz val="11"/>
        <color theme="1"/>
        <rFont val="Calibri"/>
        <family val="2"/>
        <scheme val="minor"/>
      </rPr>
      <t>O</t>
    </r>
  </si>
  <si>
    <t>Total</t>
  </si>
  <si>
    <t xml:space="preserve">F </t>
  </si>
  <si>
    <t>zB</t>
  </si>
  <si>
    <t>zH</t>
  </si>
  <si>
    <t>zO</t>
  </si>
  <si>
    <t>zD</t>
  </si>
  <si>
    <r>
      <t>x</t>
    </r>
    <r>
      <rPr>
        <vertAlign val="subscript"/>
        <sz val="11"/>
        <color theme="1"/>
        <rFont val="Calibri"/>
        <family val="2"/>
        <scheme val="minor"/>
      </rPr>
      <t>D</t>
    </r>
  </si>
  <si>
    <t>O MB</t>
  </si>
  <si>
    <t>Decane</t>
  </si>
  <si>
    <t>KD</t>
  </si>
  <si>
    <r>
      <t>y</t>
    </r>
    <r>
      <rPr>
        <vertAlign val="subscript"/>
        <sz val="11"/>
        <color theme="1"/>
        <rFont val="Calibri"/>
        <family val="2"/>
        <scheme val="minor"/>
      </rPr>
      <t>D</t>
    </r>
  </si>
  <si>
    <t>D EQ:</t>
  </si>
  <si>
    <t>EMO</t>
  </si>
  <si>
    <t>3 Tray Column with Total Condenser and Partial Reboiler</t>
  </si>
  <si>
    <t>4 Components (Butane, Hexane, Octane, Decane)</t>
  </si>
  <si>
    <t>yD</t>
  </si>
  <si>
    <r>
      <t>K</t>
    </r>
    <r>
      <rPr>
        <vertAlign val="subscript"/>
        <sz val="11"/>
        <color theme="1"/>
        <rFont val="Calibri"/>
        <family val="2"/>
        <scheme val="minor"/>
      </rPr>
      <t>B</t>
    </r>
  </si>
  <si>
    <r>
      <t>K</t>
    </r>
    <r>
      <rPr>
        <vertAlign val="subscript"/>
        <sz val="11"/>
        <color theme="1"/>
        <rFont val="Calibri"/>
        <family val="2"/>
        <scheme val="minor"/>
      </rPr>
      <t>H</t>
    </r>
  </si>
  <si>
    <r>
      <t>K</t>
    </r>
    <r>
      <rPr>
        <vertAlign val="subscript"/>
        <sz val="11"/>
        <color theme="1"/>
        <rFont val="Calibri"/>
        <family val="2"/>
        <scheme val="minor"/>
      </rPr>
      <t>O</t>
    </r>
  </si>
  <si>
    <r>
      <t>K</t>
    </r>
    <r>
      <rPr>
        <vertAlign val="subscript"/>
        <sz val="11"/>
        <color theme="1"/>
        <rFont val="Calibri"/>
        <family val="2"/>
        <scheme val="minor"/>
      </rPr>
      <t>D</t>
    </r>
  </si>
  <si>
    <t>Calculations (don't touch)</t>
  </si>
  <si>
    <t>Specifications/Numbers found by iteration</t>
  </si>
  <si>
    <t>Instructions:</t>
  </si>
  <si>
    <t>2. Make reasonable guesses for all other flow rates, compositions, and temperatures.</t>
  </si>
  <si>
    <t>3. Use Solver to find process unknowns.</t>
  </si>
  <si>
    <t xml:space="preserve">ChemCAD Results </t>
  </si>
  <si>
    <t>1. Enter the process specifications of Example 10.1 (with D = 50 instead of 60)</t>
  </si>
  <si>
    <t>Total MB</t>
  </si>
  <si>
    <t>B MB</t>
  </si>
  <si>
    <t>H MB</t>
  </si>
  <si>
    <t>B EQ</t>
  </si>
  <si>
    <t>H EQ</t>
  </si>
  <si>
    <t>O EQ</t>
  </si>
  <si>
    <t>D EQ</t>
  </si>
  <si>
    <t>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</si>
</sst>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0"/>
    <numFmt numFmtId="166" formatCode="0.00000"/>
    <numFmt numFmtId="167" formatCode="0.0000"/>
  </numFmts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 style="thick">
        <color theme="5" tint="-0.499984740745262"/>
      </right>
      <top/>
      <bottom/>
      <diagonal/>
    </border>
    <border>
      <left style="thick">
        <color theme="5" tint="-0.499984740745262"/>
      </left>
      <right style="thick">
        <color theme="5" tint="-0.499984740745262"/>
      </right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/>
      <top/>
      <bottom/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/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 style="thick">
        <color theme="5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5" tint="-0.499984740745262"/>
      </right>
      <top style="thick">
        <color theme="4" tint="-0.499984740745262"/>
      </top>
      <bottom/>
      <diagonal/>
    </border>
    <border>
      <left style="thick">
        <color theme="5" tint="-0.499984740745262"/>
      </left>
      <right/>
      <top/>
      <bottom style="thick">
        <color theme="4" tint="-0.499984740745262"/>
      </bottom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11" fontId="0" fillId="0" borderId="0" xfId="0" applyNumberFormat="1"/>
    <xf numFmtId="167" fontId="0" fillId="0" borderId="0" xfId="0" applyNumberFormat="1" applyAlignment="1">
      <alignment horizontal="center"/>
    </xf>
    <xf numFmtId="0" fontId="0" fillId="2" borderId="0" xfId="0" applyFill="1" applyBorder="1"/>
    <xf numFmtId="164" fontId="0" fillId="0" borderId="0" xfId="0" applyNumberFormat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167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7" fontId="0" fillId="3" borderId="7" xfId="0" applyNumberFormat="1" applyFill="1" applyBorder="1" applyAlignment="1">
      <alignment horizontal="center"/>
    </xf>
    <xf numFmtId="167" fontId="0" fillId="3" borderId="8" xfId="0" applyNumberFormat="1" applyFill="1" applyBorder="1" applyAlignment="1">
      <alignment horizontal="center"/>
    </xf>
    <xf numFmtId="0" fontId="0" fillId="3" borderId="1" xfId="0" applyFill="1" applyBorder="1"/>
    <xf numFmtId="166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166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166" fontId="0" fillId="3" borderId="5" xfId="0" applyNumberFormat="1" applyFill="1" applyBorder="1" applyAlignment="1">
      <alignment horizontal="center"/>
    </xf>
    <xf numFmtId="166" fontId="0" fillId="3" borderId="8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9" xfId="0" applyFill="1" applyBorder="1" applyAlignment="1">
      <alignment horizontal="right" vertical="center"/>
    </xf>
    <xf numFmtId="0" fontId="0" fillId="3" borderId="10" xfId="0" applyFill="1" applyBorder="1" applyAlignment="1">
      <alignment horizontal="left" vertical="center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Fill="1"/>
    <xf numFmtId="167" fontId="0" fillId="0" borderId="0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/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167" fontId="0" fillId="3" borderId="2" xfId="0" applyNumberFormat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1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164" fontId="0" fillId="4" borderId="16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7" fontId="0" fillId="4" borderId="19" xfId="0" applyNumberFormat="1" applyFill="1" applyBorder="1" applyAlignment="1">
      <alignment horizontal="center"/>
    </xf>
    <xf numFmtId="167" fontId="0" fillId="4" borderId="20" xfId="0" applyNumberFormat="1" applyFill="1" applyBorder="1" applyAlignment="1">
      <alignment horizontal="center"/>
    </xf>
    <xf numFmtId="167" fontId="0" fillId="4" borderId="21" xfId="0" applyNumberFormat="1" applyFill="1" applyBorder="1" applyAlignment="1">
      <alignment horizontal="center"/>
    </xf>
    <xf numFmtId="167" fontId="0" fillId="5" borderId="0" xfId="0" applyNumberFormat="1" applyFill="1" applyBorder="1" applyAlignment="1">
      <alignment horizontal="center"/>
    </xf>
    <xf numFmtId="167" fontId="0" fillId="5" borderId="22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167" fontId="0" fillId="5" borderId="13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64" fontId="0" fillId="5" borderId="15" xfId="0" applyNumberForma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7" fontId="0" fillId="4" borderId="23" xfId="0" applyNumberFormat="1" applyFill="1" applyBorder="1" applyAlignment="1">
      <alignment horizontal="center"/>
    </xf>
    <xf numFmtId="167" fontId="0" fillId="4" borderId="24" xfId="0" applyNumberFormat="1" applyFill="1" applyBorder="1" applyAlignment="1">
      <alignment horizontal="center"/>
    </xf>
    <xf numFmtId="164" fontId="0" fillId="4" borderId="24" xfId="0" applyNumberFormat="1" applyFill="1" applyBorder="1" applyAlignment="1">
      <alignment horizontal="center"/>
    </xf>
    <xf numFmtId="164" fontId="0" fillId="5" borderId="26" xfId="0" applyNumberFormat="1" applyFill="1" applyBorder="1" applyAlignment="1">
      <alignment horizontal="center"/>
    </xf>
    <xf numFmtId="164" fontId="0" fillId="5" borderId="28" xfId="0" applyNumberFormat="1" applyFill="1" applyBorder="1" applyAlignment="1">
      <alignment horizontal="center"/>
    </xf>
    <xf numFmtId="167" fontId="0" fillId="5" borderId="28" xfId="0" applyNumberFormat="1" applyFill="1" applyBorder="1" applyAlignment="1">
      <alignment horizontal="center"/>
    </xf>
    <xf numFmtId="167" fontId="0" fillId="5" borderId="27" xfId="0" applyNumberFormat="1" applyFill="1" applyBorder="1" applyAlignment="1">
      <alignment horizontal="center"/>
    </xf>
    <xf numFmtId="167" fontId="0" fillId="5" borderId="29" xfId="0" applyNumberFormat="1" applyFill="1" applyBorder="1" applyAlignment="1">
      <alignment horizontal="center"/>
    </xf>
    <xf numFmtId="167" fontId="0" fillId="5" borderId="30" xfId="0" applyNumberFormat="1" applyFill="1" applyBorder="1" applyAlignment="1">
      <alignment horizontal="center"/>
    </xf>
    <xf numFmtId="167" fontId="0" fillId="5" borderId="31" xfId="0" applyNumberFormat="1" applyFill="1" applyBorder="1" applyAlignment="1">
      <alignment horizontal="center"/>
    </xf>
    <xf numFmtId="164" fontId="0" fillId="5" borderId="32" xfId="0" applyNumberFormat="1" applyFill="1" applyBorder="1" applyAlignment="1">
      <alignment horizontal="center"/>
    </xf>
    <xf numFmtId="167" fontId="0" fillId="4" borderId="26" xfId="0" applyNumberFormat="1" applyFill="1" applyBorder="1" applyAlignment="1">
      <alignment horizontal="center"/>
    </xf>
    <xf numFmtId="167" fontId="0" fillId="4" borderId="33" xfId="0" applyNumberForma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35" xfId="0" applyNumberFormat="1" applyFill="1" applyBorder="1" applyAlignment="1">
      <alignment horizontal="center"/>
    </xf>
    <xf numFmtId="164" fontId="0" fillId="5" borderId="36" xfId="0" applyNumberFormat="1" applyFill="1" applyBorder="1" applyAlignment="1">
      <alignment horizontal="center"/>
    </xf>
    <xf numFmtId="166" fontId="0" fillId="4" borderId="37" xfId="0" applyNumberFormat="1" applyFill="1" applyBorder="1" applyAlignment="1">
      <alignment horizontal="center"/>
    </xf>
    <xf numFmtId="166" fontId="0" fillId="4" borderId="26" xfId="0" applyNumberFormat="1" applyFill="1" applyBorder="1" applyAlignment="1">
      <alignment horizontal="center"/>
    </xf>
    <xf numFmtId="166" fontId="0" fillId="4" borderId="25" xfId="0" applyNumberFormat="1" applyFill="1" applyBorder="1" applyAlignment="1">
      <alignment horizontal="center"/>
    </xf>
    <xf numFmtId="166" fontId="0" fillId="4" borderId="23" xfId="0" applyNumberFormat="1" applyFill="1" applyBorder="1" applyAlignment="1">
      <alignment horizontal="center"/>
    </xf>
    <xf numFmtId="166" fontId="0" fillId="4" borderId="22" xfId="0" applyNumberFormat="1" applyFill="1" applyBorder="1" applyAlignment="1">
      <alignment horizontal="center"/>
    </xf>
    <xf numFmtId="166" fontId="0" fillId="4" borderId="33" xfId="0" applyNumberFormat="1" applyFill="1" applyBorder="1" applyAlignment="1">
      <alignment horizontal="center"/>
    </xf>
    <xf numFmtId="166" fontId="0" fillId="4" borderId="38" xfId="0" applyNumberFormat="1" applyFill="1" applyBorder="1" applyAlignment="1">
      <alignment horizontal="center"/>
    </xf>
    <xf numFmtId="167" fontId="0" fillId="4" borderId="38" xfId="0" applyNumberFormat="1" applyFill="1" applyBorder="1" applyAlignment="1">
      <alignment horizontal="center"/>
    </xf>
    <xf numFmtId="166" fontId="0" fillId="4" borderId="39" xfId="0" applyNumberFormat="1" applyFill="1" applyBorder="1" applyAlignment="1">
      <alignment horizontal="center"/>
    </xf>
    <xf numFmtId="0" fontId="0" fillId="5" borderId="40" xfId="0" applyFill="1" applyBorder="1" applyAlignment="1">
      <alignment horizontal="right" vertical="center"/>
    </xf>
    <xf numFmtId="0" fontId="0" fillId="5" borderId="41" xfId="0" applyFill="1" applyBorder="1" applyAlignment="1">
      <alignment horizontal="left" vertical="center"/>
    </xf>
    <xf numFmtId="0" fontId="0" fillId="5" borderId="40" xfId="0" applyFill="1" applyBorder="1" applyAlignment="1">
      <alignment horizontal="right"/>
    </xf>
    <xf numFmtId="0" fontId="0" fillId="5" borderId="41" xfId="0" applyFill="1" applyBorder="1" applyAlignment="1">
      <alignment horizontal="left"/>
    </xf>
    <xf numFmtId="166" fontId="0" fillId="4" borderId="16" xfId="0" applyNumberFormat="1" applyFill="1" applyBorder="1" applyAlignment="1">
      <alignment horizontal="center"/>
    </xf>
    <xf numFmtId="0" fontId="0" fillId="4" borderId="17" xfId="0" applyFill="1" applyBorder="1"/>
    <xf numFmtId="0" fontId="0" fillId="4" borderId="24" xfId="0" applyFill="1" applyBorder="1"/>
    <xf numFmtId="0" fontId="0" fillId="4" borderId="18" xfId="0" applyFill="1" applyBorder="1"/>
    <xf numFmtId="0" fontId="0" fillId="3" borderId="2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5" xfId="0" applyFill="1" applyBorder="1"/>
    <xf numFmtId="0" fontId="0" fillId="3" borderId="4" xfId="0" applyFill="1" applyBorder="1" applyAlignment="1">
      <alignment horizontal="left"/>
    </xf>
    <xf numFmtId="0" fontId="0" fillId="3" borderId="6" xfId="0" applyFill="1" applyBorder="1"/>
    <xf numFmtId="0" fontId="0" fillId="3" borderId="7" xfId="0" applyFill="1" applyBorder="1" applyAlignment="1">
      <alignment horizontal="left"/>
    </xf>
    <xf numFmtId="0" fontId="0" fillId="5" borderId="17" xfId="0" applyFill="1" applyBorder="1"/>
    <xf numFmtId="0" fontId="0" fillId="5" borderId="24" xfId="0" applyFill="1" applyBorder="1"/>
    <xf numFmtId="0" fontId="0" fillId="5" borderId="1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97413962069968"/>
          <c:y val="6.2797957484714256E-2"/>
          <c:w val="0.84622905862397269"/>
          <c:h val="0.79757909179178799"/>
        </c:manualLayout>
      </c:layout>
      <c:scatterChart>
        <c:scatterStyle val="lineMarker"/>
        <c:varyColors val="0"/>
        <c:ser>
          <c:idx val="0"/>
          <c:order val="0"/>
          <c:tx>
            <c:v>B</c:v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triang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BHOD!$A$6:$A$10</c:f>
              <c:strCache>
                <c:ptCount val="5"/>
                <c:pt idx="0">
                  <c:v>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R</c:v>
                </c:pt>
              </c:strCache>
            </c:strRef>
          </c:xVal>
          <c:yVal>
            <c:numRef>
              <c:f>BHOD!$H$6:$H$10</c:f>
              <c:numCache>
                <c:formatCode>0.0000</c:formatCode>
                <c:ptCount val="5"/>
                <c:pt idx="0">
                  <c:v>0.49994453596418859</c:v>
                </c:pt>
                <c:pt idx="1">
                  <c:v>8.2671294975586881E-2</c:v>
                </c:pt>
                <c:pt idx="2">
                  <c:v>1.8194092457140945E-2</c:v>
                </c:pt>
                <c:pt idx="3">
                  <c:v>1.1885509725854499E-3</c:v>
                </c:pt>
                <c:pt idx="4">
                  <c:v>5.5464035811302711E-5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37-4919-82AD-02EC93BD01F6}"/>
            </c:ext>
          </c:extLst>
        </c:ser>
        <c:ser>
          <c:idx val="1"/>
          <c:order val="1"/>
          <c:tx>
            <c:v>H</c:v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1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BHOD!$A$6:$A$10</c:f>
              <c:strCache>
                <c:ptCount val="5"/>
                <c:pt idx="0">
                  <c:v>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R</c:v>
                </c:pt>
              </c:strCache>
            </c:strRef>
          </c:xVal>
          <c:yVal>
            <c:numRef>
              <c:f>BHOD!$I$6:$I$10</c:f>
              <c:numCache>
                <c:formatCode>0.0000</c:formatCode>
                <c:ptCount val="5"/>
                <c:pt idx="0">
                  <c:v>0.47648789756787013</c:v>
                </c:pt>
                <c:pt idx="1">
                  <c:v>0.6622971463471744</c:v>
                </c:pt>
                <c:pt idx="2">
                  <c:v>0.31870757983661141</c:v>
                </c:pt>
                <c:pt idx="3">
                  <c:v>0.10986701809253668</c:v>
                </c:pt>
                <c:pt idx="4">
                  <c:v>2.3512102432130054E-2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37-4919-82AD-02EC93BD01F6}"/>
            </c:ext>
          </c:extLst>
        </c:ser>
        <c:ser>
          <c:idx val="2"/>
          <c:order val="2"/>
          <c:tx>
            <c:v>O</c:v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BHOD!$A$6:$A$10</c:f>
              <c:strCache>
                <c:ptCount val="5"/>
                <c:pt idx="0">
                  <c:v>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R</c:v>
                </c:pt>
              </c:strCache>
            </c:strRef>
          </c:xVal>
          <c:yVal>
            <c:numRef>
              <c:f>BHOD!$J$6:$J$10</c:f>
              <c:numCache>
                <c:formatCode>0.0000</c:formatCode>
                <c:ptCount val="5"/>
                <c:pt idx="0">
                  <c:v>2.3355016549003314E-2</c:v>
                </c:pt>
                <c:pt idx="1">
                  <c:v>0.23969122127908093</c:v>
                </c:pt>
                <c:pt idx="2">
                  <c:v>0.5009899115239318</c:v>
                </c:pt>
                <c:pt idx="3">
                  <c:v>0.62569412083669529</c:v>
                </c:pt>
                <c:pt idx="4">
                  <c:v>0.47664498345099643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37-4919-82AD-02EC93BD01F6}"/>
            </c:ext>
          </c:extLst>
        </c:ser>
        <c:ser>
          <c:idx val="3"/>
          <c:order val="3"/>
          <c:tx>
            <c:v>D</c:v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diamond"/>
            <c:size val="1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BHOD!$A$6:$A$10</c:f>
              <c:strCache>
                <c:ptCount val="5"/>
                <c:pt idx="0">
                  <c:v>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R</c:v>
                </c:pt>
              </c:strCache>
            </c:strRef>
          </c:xVal>
          <c:yVal>
            <c:numRef>
              <c:f>BHOD!$K$6:$K$10</c:f>
              <c:numCache>
                <c:formatCode>0.0000</c:formatCode>
                <c:ptCount val="5"/>
                <c:pt idx="0">
                  <c:v>2.1254991893802228E-4</c:v>
                </c:pt>
                <c:pt idx="1">
                  <c:v>1.5340337398157766E-2</c:v>
                </c:pt>
                <c:pt idx="2">
                  <c:v>0.16210841618231586</c:v>
                </c:pt>
                <c:pt idx="3">
                  <c:v>0.26325031009818267</c:v>
                </c:pt>
                <c:pt idx="4">
                  <c:v>0.49978745008106223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37-4919-82AD-02EC93BD01F6}"/>
            </c:ext>
          </c:extLst>
        </c:ser>
        <c:ser>
          <c:idx val="4"/>
          <c:order val="4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BHOD!$A$26:$A$30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BHOD!$C$26:$C$30</c:f>
              <c:numCache>
                <c:formatCode>0.0000</c:formatCode>
                <c:ptCount val="5"/>
                <c:pt idx="0">
                  <c:v>0.49986930000000002</c:v>
                </c:pt>
                <c:pt idx="1">
                  <c:v>8.9407596736725325E-2</c:v>
                </c:pt>
                <c:pt idx="2">
                  <c:v>2.372386063107592E-2</c:v>
                </c:pt>
                <c:pt idx="3">
                  <c:v>2.0276547616898239E-3</c:v>
                </c:pt>
                <c:pt idx="4">
                  <c:v>1.306E-4</c:v>
                </c:pt>
              </c:numCache>
            </c:numRef>
          </c:yVal>
          <c:smooth val="0"/>
        </c:ser>
        <c:ser>
          <c:idx val="5"/>
          <c:order val="5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BHOD!$A$26:$A$30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BHOD!$D$26:$D$30</c:f>
              <c:numCache>
                <c:formatCode>0.0000</c:formatCode>
                <c:ptCount val="5"/>
                <c:pt idx="0">
                  <c:v>0.47168280000000001</c:v>
                </c:pt>
                <c:pt idx="1">
                  <c:v>0.62813771460444134</c:v>
                </c:pt>
                <c:pt idx="2">
                  <c:v>0.30786029352837496</c:v>
                </c:pt>
                <c:pt idx="3">
                  <c:v>0.11638275098076134</c:v>
                </c:pt>
                <c:pt idx="4">
                  <c:v>2.8317000000000002E-2</c:v>
                </c:pt>
              </c:numCache>
            </c:numRef>
          </c:yVal>
          <c:smooth val="0"/>
        </c:ser>
        <c:ser>
          <c:idx val="6"/>
          <c:order val="6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BHOD!$A$26:$A$30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BHOD!$E$26:$E$30</c:f>
              <c:numCache>
                <c:formatCode>0.0000</c:formatCode>
                <c:ptCount val="5"/>
                <c:pt idx="0">
                  <c:v>2.8147700000000001E-2</c:v>
                </c:pt>
                <c:pt idx="1">
                  <c:v>0.26351886925448514</c:v>
                </c:pt>
                <c:pt idx="2">
                  <c:v>0.49612154683817195</c:v>
                </c:pt>
                <c:pt idx="3">
                  <c:v>0.61063720470765448</c:v>
                </c:pt>
                <c:pt idx="4">
                  <c:v>0.4718522</c:v>
                </c:pt>
              </c:numCache>
            </c:numRef>
          </c:yVal>
          <c:smooth val="0"/>
        </c:ser>
        <c:ser>
          <c:idx val="7"/>
          <c:order val="7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1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BHOD!$A$26:$A$30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BHOD!$F$26:$F$30</c:f>
              <c:numCache>
                <c:formatCode>0.0000</c:formatCode>
                <c:ptCount val="5"/>
                <c:pt idx="0">
                  <c:v>2.9989999999999997E-4</c:v>
                </c:pt>
                <c:pt idx="1">
                  <c:v>1.8936187166332618E-2</c:v>
                </c:pt>
                <c:pt idx="2">
                  <c:v>0.172294139781836</c:v>
                </c:pt>
                <c:pt idx="3">
                  <c:v>0.27095218320957215</c:v>
                </c:pt>
                <c:pt idx="4">
                  <c:v>0.49969999999999998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78944"/>
        <c:axId val="76479504"/>
      </c:scatterChart>
      <c:valAx>
        <c:axId val="76478944"/>
        <c:scaling>
          <c:orientation val="minMax"/>
          <c:max val="5"/>
          <c:min val="1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Stage (1 = TC, 5 = PR)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9504"/>
        <c:crosses val="autoZero"/>
        <c:crossBetween val="midCat"/>
        <c:majorUnit val="1"/>
      </c:valAx>
      <c:valAx>
        <c:axId val="76479504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x (mole fration)</a:t>
                </a:r>
              </a:p>
            </c:rich>
          </c:tx>
          <c:layout>
            <c:manualLayout>
              <c:xMode val="edge"/>
              <c:yMode val="edge"/>
              <c:x val="1.7578264222534366E-2"/>
              <c:y val="0.301625848442259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8944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49427925940649742"/>
          <c:y val="9.2804290508358978E-2"/>
          <c:w val="0.12328830847304478"/>
          <c:h val="0.24359839639645078"/>
        </c:manualLayout>
      </c:layout>
      <c:overlay val="0"/>
      <c:spPr>
        <a:solidFill>
          <a:schemeClr val="bg1">
            <a:lumMod val="95000"/>
          </a:schemeClr>
        </a:solidFill>
        <a:ln w="2540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97410112669292"/>
          <c:y val="5.4728733221536589E-2"/>
          <c:w val="0.84622905862397269"/>
          <c:h val="0.79757909179178799"/>
        </c:manualLayout>
      </c:layout>
      <c:scatterChart>
        <c:scatterStyle val="lineMarker"/>
        <c:varyColors val="0"/>
        <c:ser>
          <c:idx val="0"/>
          <c:order val="0"/>
          <c:tx>
            <c:v>B</c:v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triang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BHOD!$A$6:$A$10</c:f>
              <c:strCache>
                <c:ptCount val="5"/>
                <c:pt idx="0">
                  <c:v>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R</c:v>
                </c:pt>
              </c:strCache>
            </c:strRef>
          </c:xVal>
          <c:yVal>
            <c:numRef>
              <c:f>BHOD!$M$6:$M$10</c:f>
              <c:numCache>
                <c:formatCode>0.0000</c:formatCode>
                <c:ptCount val="5"/>
                <c:pt idx="1">
                  <c:v>0.49994453596418859</c:v>
                </c:pt>
                <c:pt idx="2">
                  <c:v>0.22176237286096623</c:v>
                </c:pt>
                <c:pt idx="3">
                  <c:v>2.4240301410891379E-2</c:v>
                </c:pt>
                <c:pt idx="4">
                  <c:v>1.5662465616872532E-3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C6-4F70-B396-11E8B0191EAE}"/>
            </c:ext>
          </c:extLst>
        </c:ser>
        <c:ser>
          <c:idx val="1"/>
          <c:order val="1"/>
          <c:tx>
            <c:v>H</c:v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1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BHOD!$A$6:$A$10</c:f>
              <c:strCache>
                <c:ptCount val="5"/>
                <c:pt idx="0">
                  <c:v>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R</c:v>
                </c:pt>
              </c:strCache>
            </c:strRef>
          </c:xVal>
          <c:yVal>
            <c:numRef>
              <c:f>BHOD!$N$6:$N$10</c:f>
              <c:numCache>
                <c:formatCode>0.0000</c:formatCode>
                <c:ptCount val="5"/>
                <c:pt idx="1">
                  <c:v>0.47648789756787013</c:v>
                </c:pt>
                <c:pt idx="2">
                  <c:v>0.60036072844626442</c:v>
                </c:pt>
                <c:pt idx="3">
                  <c:v>0.4171060710892352</c:v>
                </c:pt>
                <c:pt idx="4">
                  <c:v>0.13865198901841674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C6-4F70-B396-11E8B0191EAE}"/>
            </c:ext>
          </c:extLst>
        </c:ser>
        <c:ser>
          <c:idx val="2"/>
          <c:order val="2"/>
          <c:tx>
            <c:v>O</c:v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BHOD!$A$6:$A$10</c:f>
              <c:strCache>
                <c:ptCount val="5"/>
                <c:pt idx="0">
                  <c:v>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R</c:v>
                </c:pt>
              </c:strCache>
            </c:strRef>
          </c:xVal>
          <c:yVal>
            <c:numRef>
              <c:f>BHOD!$O$6:$O$10</c:f>
              <c:numCache>
                <c:formatCode>0.0000</c:formatCode>
                <c:ptCount val="5"/>
                <c:pt idx="1">
                  <c:v>2.3355016549003314E-2</c:v>
                </c:pt>
                <c:pt idx="2">
                  <c:v>0.16757915629294332</c:v>
                </c:pt>
                <c:pt idx="3">
                  <c:v>0.5091048888396672</c:v>
                </c:pt>
                <c:pt idx="4">
                  <c:v>0.67537716718575869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FC6-4F70-B396-11E8B0191EAE}"/>
            </c:ext>
          </c:extLst>
        </c:ser>
        <c:ser>
          <c:idx val="3"/>
          <c:order val="3"/>
          <c:tx>
            <c:v>D</c:v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diamond"/>
            <c:size val="1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BHOD!$A$6:$A$10</c:f>
              <c:strCache>
                <c:ptCount val="5"/>
                <c:pt idx="0">
                  <c:v>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R</c:v>
                </c:pt>
              </c:strCache>
            </c:strRef>
          </c:xVal>
          <c:yVal>
            <c:numRef>
              <c:f>BHOD!$P$6:$P$10</c:f>
              <c:numCache>
                <c:formatCode>0.0000</c:formatCode>
                <c:ptCount val="5"/>
                <c:pt idx="1">
                  <c:v>2.1254991893802228E-4</c:v>
                </c:pt>
                <c:pt idx="2">
                  <c:v>1.0297742399826032E-2</c:v>
                </c:pt>
                <c:pt idx="3">
                  <c:v>4.954873866020626E-2</c:v>
                </c:pt>
                <c:pt idx="4">
                  <c:v>0.18440459723413727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FC6-4F70-B396-11E8B0191EAE}"/>
            </c:ext>
          </c:extLst>
        </c:ser>
        <c:ser>
          <c:idx val="4"/>
          <c:order val="4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BHOD!$A$26:$A$30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BHOD!$H$26:$H$30</c:f>
              <c:numCache>
                <c:formatCode>0.0000</c:formatCode>
                <c:ptCount val="5"/>
                <c:pt idx="1">
                  <c:v>0.49986933333333333</c:v>
                </c:pt>
                <c:pt idx="2">
                  <c:v>0.24538835412636947</c:v>
                </c:pt>
                <c:pt idx="3">
                  <c:v>3.2246335192196961E-2</c:v>
                </c:pt>
                <c:pt idx="4">
                  <c:v>2.6870205659190361E-3</c:v>
                </c:pt>
              </c:numCache>
            </c:numRef>
          </c:yVal>
          <c:smooth val="0"/>
        </c:ser>
        <c:ser>
          <c:idx val="5"/>
          <c:order val="5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BHOD!$A$26:$A$30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BHOD!$I$26:$I$30</c:f>
              <c:numCache>
                <c:formatCode>0.0000</c:formatCode>
                <c:ptCount val="5"/>
                <c:pt idx="1">
                  <c:v>0.47168273333333333</c:v>
                </c:pt>
                <c:pt idx="2">
                  <c:v>0.56868283747990689</c:v>
                </c:pt>
                <c:pt idx="3">
                  <c:v>0.4088382355172272</c:v>
                </c:pt>
                <c:pt idx="4">
                  <c:v>0.14699206489890826</c:v>
                </c:pt>
              </c:numCache>
            </c:numRef>
          </c:yVal>
          <c:smooth val="0"/>
        </c:ser>
        <c:ser>
          <c:idx val="6"/>
          <c:order val="6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BHOD!$A$26:$A$30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BHOD!$J$26:$J$30</c:f>
              <c:numCache>
                <c:formatCode>0.0000</c:formatCode>
                <c:ptCount val="5"/>
                <c:pt idx="1">
                  <c:v>2.8147733333333331E-2</c:v>
                </c:pt>
                <c:pt idx="2">
                  <c:v>0.17407476372701397</c:v>
                </c:pt>
                <c:pt idx="3">
                  <c:v>0.50488824061049908</c:v>
                </c:pt>
                <c:pt idx="4">
                  <c:v>0.65887518291051028</c:v>
                </c:pt>
              </c:numCache>
            </c:numRef>
          </c:yVal>
          <c:smooth val="0"/>
        </c:ser>
        <c:ser>
          <c:idx val="7"/>
          <c:order val="7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1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BHOD!$A$26:$A$30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BHOD!$K$26:$K$30</c:f>
              <c:numCache>
                <c:formatCode>0.0000</c:formatCode>
                <c:ptCount val="5"/>
                <c:pt idx="1">
                  <c:v>2.9993333333333332E-4</c:v>
                </c:pt>
                <c:pt idx="2">
                  <c:v>1.1854196671847507E-2</c:v>
                </c:pt>
                <c:pt idx="3">
                  <c:v>5.4026971945102475E-2</c:v>
                </c:pt>
                <c:pt idx="4">
                  <c:v>0.19144545356592946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233808"/>
        <c:axId val="285234368"/>
      </c:scatterChart>
      <c:valAx>
        <c:axId val="285233808"/>
        <c:scaling>
          <c:orientation val="minMax"/>
          <c:max val="5"/>
          <c:min val="1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Stage (1 = TC, 5 = PR)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234368"/>
        <c:crosses val="autoZero"/>
        <c:crossBetween val="midCat"/>
        <c:majorUnit val="1"/>
      </c:valAx>
      <c:valAx>
        <c:axId val="285234368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y (mole fration)</a:t>
                </a:r>
              </a:p>
            </c:rich>
          </c:tx>
          <c:layout>
            <c:manualLayout>
              <c:xMode val="edge"/>
              <c:yMode val="edge"/>
              <c:x val="1.7578264222534366E-2"/>
              <c:y val="0.301625848442259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233808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692472101000855"/>
          <c:y val="8.8726820807834589E-2"/>
          <c:w val="9.8220013957868293E-2"/>
          <c:h val="0.24965027000727971"/>
        </c:manualLayout>
      </c:layout>
      <c:overlay val="0"/>
      <c:spPr>
        <a:solidFill>
          <a:schemeClr val="bg1">
            <a:lumMod val="95000"/>
          </a:schemeClr>
        </a:solidFill>
        <a:ln w="2540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97410112669292"/>
          <c:y val="5.4728733221536589E-2"/>
          <c:w val="0.84622905862397269"/>
          <c:h val="0.79757909179178799"/>
        </c:manualLayout>
      </c:layout>
      <c:scatterChart>
        <c:scatterStyle val="lineMarker"/>
        <c:varyColors val="0"/>
        <c:ser>
          <c:idx val="3"/>
          <c:order val="0"/>
          <c:tx>
            <c:v>D</c:v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1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BHOD!$A$6:$A$10</c:f>
              <c:strCache>
                <c:ptCount val="5"/>
                <c:pt idx="0">
                  <c:v>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R</c:v>
                </c:pt>
              </c:strCache>
            </c:strRef>
          </c:xVal>
          <c:yVal>
            <c:numRef>
              <c:f>BHOD!$Q$6:$Q$10</c:f>
              <c:numCache>
                <c:formatCode>0.0</c:formatCode>
                <c:ptCount val="5"/>
                <c:pt idx="0">
                  <c:v>17.145477895386762</c:v>
                </c:pt>
                <c:pt idx="1">
                  <c:v>58.616953224027398</c:v>
                </c:pt>
                <c:pt idx="2">
                  <c:v>90.389398824689465</c:v>
                </c:pt>
                <c:pt idx="3">
                  <c:v>118.40143000701119</c:v>
                </c:pt>
                <c:pt idx="4">
                  <c:v>138.70133642004504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CAC-42D5-AE84-8C6922A24C46}"/>
            </c:ext>
          </c:extLst>
        </c:ser>
        <c:ser>
          <c:idx val="0"/>
          <c:order val="1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BHOD!$A$26:$A$30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BHOD!$L$26:$L$30</c:f>
              <c:numCache>
                <c:formatCode>0.0</c:formatCode>
                <c:ptCount val="5"/>
                <c:pt idx="0">
                  <c:v>17.989999999999998</c:v>
                </c:pt>
                <c:pt idx="1">
                  <c:v>59.6</c:v>
                </c:pt>
                <c:pt idx="2">
                  <c:v>90.86</c:v>
                </c:pt>
                <c:pt idx="3">
                  <c:v>118.65</c:v>
                </c:pt>
                <c:pt idx="4">
                  <c:v>138.72999999999999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237728"/>
        <c:axId val="285238288"/>
      </c:scatterChart>
      <c:valAx>
        <c:axId val="285237728"/>
        <c:scaling>
          <c:orientation val="minMax"/>
          <c:max val="5"/>
          <c:min val="1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Stage (1 = TC, 5 = PR)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238288"/>
        <c:crosses val="autoZero"/>
        <c:crossBetween val="midCat"/>
        <c:majorUnit val="1"/>
      </c:valAx>
      <c:valAx>
        <c:axId val="285238288"/>
        <c:scaling>
          <c:orientation val="minMax"/>
          <c:max val="16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T (</a:t>
                </a:r>
                <a:r>
                  <a:rPr lang="en-US" sz="2000" baseline="30000">
                    <a:solidFill>
                      <a:sysClr val="windowText" lastClr="000000"/>
                    </a:solidFill>
                  </a:rPr>
                  <a:t>o</a:t>
                </a:r>
                <a:r>
                  <a:rPr lang="en-US" sz="2000">
                    <a:solidFill>
                      <a:sysClr val="windowText" lastClr="000000"/>
                    </a:solidFill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1.7578264222534366E-2"/>
              <c:y val="0.301625848442259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237728"/>
        <c:crosses val="autoZero"/>
        <c:crossBetween val="midCat"/>
        <c:majorUnit val="20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97410112669292"/>
          <c:y val="5.4728733221536589E-2"/>
          <c:w val="0.84622905862397269"/>
          <c:h val="0.79757909179178799"/>
        </c:manualLayout>
      </c:layout>
      <c:scatterChart>
        <c:scatterStyle val="lineMarker"/>
        <c:varyColors val="0"/>
        <c:ser>
          <c:idx val="3"/>
          <c:order val="0"/>
          <c:tx>
            <c:v>L</c:v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1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BHOD!$A$6:$A$10</c:f>
              <c:strCache>
                <c:ptCount val="5"/>
                <c:pt idx="0">
                  <c:v>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R</c:v>
                </c:pt>
              </c:strCache>
            </c:strRef>
          </c:xVal>
          <c:yVal>
            <c:numRef>
              <c:f>BHOD!$G$6:$G$10</c:f>
              <c:numCache>
                <c:formatCode>0.0</c:formatCode>
                <c:ptCount val="5"/>
                <c:pt idx="0">
                  <c:v>100</c:v>
                </c:pt>
                <c:pt idx="1">
                  <c:v>99.999999999999986</c:v>
                </c:pt>
                <c:pt idx="2">
                  <c:v>200.00000000000003</c:v>
                </c:pt>
                <c:pt idx="3">
                  <c:v>200.00000000000003</c:v>
                </c:pt>
                <c:pt idx="4">
                  <c:v>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63-490E-9357-86B6F77223B1}"/>
            </c:ext>
          </c:extLst>
        </c:ser>
        <c:ser>
          <c:idx val="0"/>
          <c:order val="1"/>
          <c:tx>
            <c:v>V</c:v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BHOD!$A$6:$A$10</c:f>
              <c:strCache>
                <c:ptCount val="5"/>
                <c:pt idx="0">
                  <c:v>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R</c:v>
                </c:pt>
              </c:strCache>
            </c:strRef>
          </c:xVal>
          <c:yVal>
            <c:numRef>
              <c:f>BHOD!$L$6:$L$10</c:f>
              <c:numCache>
                <c:formatCode>0.0</c:formatCode>
                <c:ptCount val="5"/>
                <c:pt idx="1">
                  <c:v>150</c:v>
                </c:pt>
                <c:pt idx="2">
                  <c:v>150.00000000000011</c:v>
                </c:pt>
                <c:pt idx="3">
                  <c:v>150.00000000000011</c:v>
                </c:pt>
                <c:pt idx="4">
                  <c:v>150.00000000000011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63-490E-9357-86B6F77223B1}"/>
            </c:ext>
          </c:extLst>
        </c:ser>
        <c:ser>
          <c:idx val="1"/>
          <c:order val="2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BHOD!$A$26:$A$30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BHOD!$B$26:$B$30</c:f>
              <c:numCache>
                <c:formatCode>0</c:formatCode>
                <c:ptCount val="5"/>
                <c:pt idx="0">
                  <c:v>100</c:v>
                </c:pt>
                <c:pt idx="1">
                  <c:v>81.5745</c:v>
                </c:pt>
                <c:pt idx="2">
                  <c:v>188.4179</c:v>
                </c:pt>
                <c:pt idx="3">
                  <c:v>193.8545</c:v>
                </c:pt>
                <c:pt idx="4">
                  <c:v>50</c:v>
                </c:pt>
              </c:numCache>
            </c:numRef>
          </c:yVal>
          <c:smooth val="0"/>
        </c:ser>
        <c:ser>
          <c:idx val="2"/>
          <c:order val="3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BHOD!$A$26:$A$30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BHOD!$G$26:$G$30</c:f>
              <c:numCache>
                <c:formatCode>0</c:formatCode>
                <c:ptCount val="5"/>
                <c:pt idx="1">
                  <c:v>150</c:v>
                </c:pt>
                <c:pt idx="2">
                  <c:v>131.5745</c:v>
                </c:pt>
                <c:pt idx="3">
                  <c:v>138.4179</c:v>
                </c:pt>
                <c:pt idx="4">
                  <c:v>143.8545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373632"/>
        <c:axId val="285374192"/>
      </c:scatterChart>
      <c:valAx>
        <c:axId val="285373632"/>
        <c:scaling>
          <c:orientation val="minMax"/>
          <c:max val="5"/>
          <c:min val="1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Stage (1 = TC, 5 = PR)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374192"/>
        <c:crosses val="autoZero"/>
        <c:crossBetween val="midCat"/>
        <c:majorUnit val="1"/>
      </c:valAx>
      <c:valAx>
        <c:axId val="285374192"/>
        <c:scaling>
          <c:orientation val="minMax"/>
          <c:max val="22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T (</a:t>
                </a:r>
                <a:r>
                  <a:rPr lang="en-US" sz="2000" baseline="30000">
                    <a:solidFill>
                      <a:sysClr val="windowText" lastClr="000000"/>
                    </a:solidFill>
                  </a:rPr>
                  <a:t>o</a:t>
                </a:r>
                <a:r>
                  <a:rPr lang="en-US" sz="2000">
                    <a:solidFill>
                      <a:sysClr val="windowText" lastClr="000000"/>
                    </a:solidFill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1.7578264222534366E-2"/>
              <c:y val="0.301625848442259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373632"/>
        <c:crosses val="autoZero"/>
        <c:crossBetween val="midCat"/>
        <c:majorUnit val="20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0644091940816613"/>
          <c:y val="0.51467947934056779"/>
          <c:w val="9.3850148078747517E-2"/>
          <c:h val="0.13667716656704595"/>
        </c:manualLayout>
      </c:layout>
      <c:overlay val="0"/>
      <c:spPr>
        <a:solidFill>
          <a:schemeClr val="bg1">
            <a:lumMod val="95000"/>
          </a:schemeClr>
        </a:solidFill>
        <a:ln w="2540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7474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28648ED-FE6D-4870-832A-F4EBAA4DEE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7474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34FD6CD-E81E-406E-8E82-B072A9FC103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7474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8A71D3D-914B-4A4D-ADE5-1ECC458FA8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38592" cy="62826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298CE2D-24A1-4E09-8774-063514E054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showGridLines="0" tabSelected="1" zoomScale="80" zoomScaleNormal="80" workbookViewId="0">
      <selection activeCell="Q16" sqref="Q16"/>
    </sheetView>
  </sheetViews>
  <sheetFormatPr defaultRowHeight="14.4" x14ac:dyDescent="0.3"/>
  <cols>
    <col min="1" max="2" width="11.44140625" customWidth="1"/>
    <col min="3" max="3" width="11.44140625" style="3" customWidth="1"/>
    <col min="4" max="7" width="11.44140625" customWidth="1"/>
    <col min="8" max="8" width="11.44140625" style="3" customWidth="1"/>
    <col min="9" max="11" width="11.44140625" customWidth="1"/>
    <col min="12" max="21" width="12.6640625" customWidth="1"/>
    <col min="22" max="22" width="11.44140625" bestFit="1" customWidth="1"/>
  </cols>
  <sheetData>
    <row r="1" spans="1:17" ht="15" thickBot="1" x14ac:dyDescent="0.35">
      <c r="A1" t="s">
        <v>44</v>
      </c>
    </row>
    <row r="2" spans="1:17" ht="15.6" thickTop="1" thickBot="1" x14ac:dyDescent="0.35">
      <c r="A2" s="30" t="s">
        <v>45</v>
      </c>
      <c r="B2" s="35"/>
      <c r="C2" s="35"/>
      <c r="F2" s="116" t="s">
        <v>5</v>
      </c>
      <c r="G2" s="117">
        <v>2</v>
      </c>
      <c r="I2" s="118" t="s">
        <v>3</v>
      </c>
      <c r="J2" s="119">
        <v>50</v>
      </c>
      <c r="L2" s="121" t="s">
        <v>51</v>
      </c>
      <c r="M2" s="122"/>
      <c r="N2" s="123"/>
    </row>
    <row r="3" spans="1:17" ht="15.6" thickTop="1" thickBot="1" x14ac:dyDescent="0.35">
      <c r="L3" s="130" t="s">
        <v>52</v>
      </c>
      <c r="M3" s="131"/>
      <c r="N3" s="132"/>
    </row>
    <row r="4" spans="1:17" ht="15.6" thickTop="1" thickBot="1" x14ac:dyDescent="0.35">
      <c r="I4" s="1"/>
      <c r="J4" s="30"/>
    </row>
    <row r="5" spans="1:17" ht="16.8" thickTop="1" thickBot="1" x14ac:dyDescent="0.4">
      <c r="A5" s="19"/>
      <c r="B5" s="42" t="s">
        <v>32</v>
      </c>
      <c r="C5" s="28" t="s">
        <v>33</v>
      </c>
      <c r="D5" s="43" t="s">
        <v>34</v>
      </c>
      <c r="E5" s="28" t="s">
        <v>35</v>
      </c>
      <c r="F5" s="42" t="s">
        <v>36</v>
      </c>
      <c r="G5" s="28" t="s">
        <v>21</v>
      </c>
      <c r="H5" s="28" t="s">
        <v>25</v>
      </c>
      <c r="I5" s="28" t="s">
        <v>26</v>
      </c>
      <c r="J5" s="28" t="s">
        <v>27</v>
      </c>
      <c r="K5" s="28" t="s">
        <v>37</v>
      </c>
      <c r="L5" s="28" t="s">
        <v>22</v>
      </c>
      <c r="M5" s="28" t="s">
        <v>28</v>
      </c>
      <c r="N5" s="28" t="s">
        <v>29</v>
      </c>
      <c r="O5" s="28" t="s">
        <v>30</v>
      </c>
      <c r="P5" s="28" t="s">
        <v>41</v>
      </c>
      <c r="Q5" s="29" t="s">
        <v>23</v>
      </c>
    </row>
    <row r="6" spans="1:17" s="1" customFormat="1" ht="15.6" thickTop="1" thickBot="1" x14ac:dyDescent="0.35">
      <c r="A6" s="11" t="s">
        <v>4</v>
      </c>
      <c r="B6" s="79"/>
      <c r="C6" s="80"/>
      <c r="D6" s="80"/>
      <c r="E6" s="80"/>
      <c r="F6" s="80"/>
      <c r="G6" s="72">
        <f>+J2*G2</f>
        <v>100</v>
      </c>
      <c r="H6" s="98">
        <v>0.49994453596418859</v>
      </c>
      <c r="I6" s="99">
        <v>0.47648789756787013</v>
      </c>
      <c r="J6" s="100">
        <v>2.3355016549003314E-2</v>
      </c>
      <c r="K6" s="74">
        <f>1-H6-I6-J6</f>
        <v>2.1254991893802228E-4</v>
      </c>
      <c r="L6" s="12"/>
      <c r="M6" s="12"/>
      <c r="N6" s="12"/>
      <c r="O6" s="12"/>
      <c r="P6" s="12"/>
      <c r="Q6" s="104">
        <v>17.145477895386762</v>
      </c>
    </row>
    <row r="7" spans="1:17" s="1" customFormat="1" ht="15.6" thickTop="1" thickBot="1" x14ac:dyDescent="0.35">
      <c r="A7" s="11">
        <v>1</v>
      </c>
      <c r="B7" s="81"/>
      <c r="C7" s="82"/>
      <c r="D7" s="83"/>
      <c r="E7" s="83"/>
      <c r="F7" s="83"/>
      <c r="G7" s="94">
        <v>99.999999999999986</v>
      </c>
      <c r="H7" s="77">
        <v>8.2671294975586881E-2</v>
      </c>
      <c r="I7" s="77">
        <v>0.6622971463471744</v>
      </c>
      <c r="J7" s="78">
        <v>0.23969122127908093</v>
      </c>
      <c r="K7" s="91">
        <f t="shared" ref="K7:K10" si="0">1-H7-I7-J7</f>
        <v>1.5340337398157766E-2</v>
      </c>
      <c r="L7" s="93">
        <f>+G6+J2</f>
        <v>150</v>
      </c>
      <c r="M7" s="92">
        <f>+H6</f>
        <v>0.49994453596418859</v>
      </c>
      <c r="N7" s="92">
        <f t="shared" ref="N7:O7" si="1">+I6</f>
        <v>0.47648789756787013</v>
      </c>
      <c r="O7" s="92">
        <f t="shared" si="1"/>
        <v>2.3355016549003314E-2</v>
      </c>
      <c r="P7" s="102">
        <f>1-M7-N7-O7</f>
        <v>2.1254991893802228E-4</v>
      </c>
      <c r="Q7" s="105">
        <v>58.616953224027398</v>
      </c>
    </row>
    <row r="8" spans="1:17" s="1" customFormat="1" ht="15" thickTop="1" x14ac:dyDescent="0.3">
      <c r="A8" s="11">
        <v>2</v>
      </c>
      <c r="B8" s="84">
        <v>100</v>
      </c>
      <c r="C8" s="77">
        <v>0.25</v>
      </c>
      <c r="D8" s="77">
        <v>0.25</v>
      </c>
      <c r="E8" s="77">
        <v>0.25</v>
      </c>
      <c r="F8" s="77">
        <f>1-C8-D8-E8</f>
        <v>0.25</v>
      </c>
      <c r="G8" s="73">
        <v>200.00000000000003</v>
      </c>
      <c r="H8" s="77">
        <v>1.8194092457140945E-2</v>
      </c>
      <c r="I8" s="77">
        <v>0.31870757983661141</v>
      </c>
      <c r="J8" s="78">
        <v>0.5009899115239318</v>
      </c>
      <c r="K8" s="75">
        <f t="shared" si="0"/>
        <v>0.16210841618231586</v>
      </c>
      <c r="L8" s="73">
        <v>150.00000000000011</v>
      </c>
      <c r="M8" s="77">
        <v>0.22176237286096623</v>
      </c>
      <c r="N8" s="77">
        <v>0.60036072844626442</v>
      </c>
      <c r="O8" s="77">
        <v>0.16757915629294332</v>
      </c>
      <c r="P8" s="91">
        <f t="shared" ref="P8:P10" si="2">1-M8-N8-O8</f>
        <v>1.0297742399826032E-2</v>
      </c>
      <c r="Q8" s="105">
        <v>90.389398824689465</v>
      </c>
    </row>
    <row r="9" spans="1:17" s="1" customFormat="1" x14ac:dyDescent="0.3">
      <c r="A9" s="11">
        <v>3</v>
      </c>
      <c r="B9" s="85"/>
      <c r="C9" s="82"/>
      <c r="D9" s="82"/>
      <c r="E9" s="82"/>
      <c r="F9" s="82"/>
      <c r="G9" s="73">
        <v>200.00000000000003</v>
      </c>
      <c r="H9" s="77">
        <v>1.1885509725854499E-3</v>
      </c>
      <c r="I9" s="77">
        <v>0.10986701809253668</v>
      </c>
      <c r="J9" s="78">
        <v>0.62569412083669529</v>
      </c>
      <c r="K9" s="75">
        <f t="shared" si="0"/>
        <v>0.26325031009818267</v>
      </c>
      <c r="L9" s="73">
        <v>150.00000000000011</v>
      </c>
      <c r="M9" s="77">
        <v>2.4240301410891379E-2</v>
      </c>
      <c r="N9" s="77">
        <v>0.4171060710892352</v>
      </c>
      <c r="O9" s="77">
        <v>0.5091048888396672</v>
      </c>
      <c r="P9" s="91">
        <f t="shared" si="2"/>
        <v>4.954873866020626E-2</v>
      </c>
      <c r="Q9" s="105">
        <v>118.40143000701119</v>
      </c>
    </row>
    <row r="10" spans="1:17" s="1" customFormat="1" ht="15" thickBot="1" x14ac:dyDescent="0.35">
      <c r="A10" s="16" t="s">
        <v>18</v>
      </c>
      <c r="B10" s="86"/>
      <c r="C10" s="87"/>
      <c r="D10" s="88"/>
      <c r="E10" s="88"/>
      <c r="F10" s="88"/>
      <c r="G10" s="95">
        <v>50</v>
      </c>
      <c r="H10" s="96">
        <v>5.5464035811302711E-5</v>
      </c>
      <c r="I10" s="96">
        <v>2.3512102432130054E-2</v>
      </c>
      <c r="J10" s="97">
        <v>0.47664498345099643</v>
      </c>
      <c r="K10" s="76">
        <f t="shared" si="0"/>
        <v>0.49978745008106223</v>
      </c>
      <c r="L10" s="101">
        <v>150.00000000000011</v>
      </c>
      <c r="M10" s="96">
        <v>1.5662465616872532E-3</v>
      </c>
      <c r="N10" s="96">
        <v>0.13865198901841674</v>
      </c>
      <c r="O10" s="97">
        <v>0.67537716718575869</v>
      </c>
      <c r="P10" s="103">
        <f t="shared" si="2"/>
        <v>0.18440459723413727</v>
      </c>
      <c r="Q10" s="106">
        <v>138.70133642004504</v>
      </c>
    </row>
    <row r="11" spans="1:17" ht="15.6" thickTop="1" thickBot="1" x14ac:dyDescent="0.35">
      <c r="A11" s="30"/>
      <c r="B11" s="30"/>
      <c r="C11" s="31"/>
      <c r="D11" s="30"/>
      <c r="E11" s="30"/>
      <c r="F11" s="30"/>
      <c r="G11" s="30"/>
      <c r="H11" s="31"/>
      <c r="I11" s="2"/>
      <c r="J11" s="2"/>
      <c r="K11" s="1"/>
      <c r="L11" s="1"/>
      <c r="M11" s="1"/>
      <c r="N11" s="1"/>
      <c r="O11" s="1"/>
      <c r="P11" s="1"/>
      <c r="Q11" s="1"/>
    </row>
    <row r="12" spans="1:17" ht="16.8" thickTop="1" thickBot="1" x14ac:dyDescent="0.4">
      <c r="A12" s="19"/>
      <c r="B12" s="28" t="s">
        <v>58</v>
      </c>
      <c r="C12" s="28" t="s">
        <v>59</v>
      </c>
      <c r="D12" s="28" t="s">
        <v>60</v>
      </c>
      <c r="E12" s="28" t="s">
        <v>38</v>
      </c>
      <c r="F12" s="28" t="s">
        <v>61</v>
      </c>
      <c r="G12" s="28" t="s">
        <v>62</v>
      </c>
      <c r="H12" s="28" t="s">
        <v>63</v>
      </c>
      <c r="I12" s="28" t="s">
        <v>64</v>
      </c>
      <c r="J12" s="28" t="s">
        <v>65</v>
      </c>
      <c r="K12" s="28" t="s">
        <v>43</v>
      </c>
      <c r="L12" s="28" t="s">
        <v>47</v>
      </c>
      <c r="M12" s="28" t="s">
        <v>48</v>
      </c>
      <c r="N12" s="28" t="s">
        <v>49</v>
      </c>
      <c r="O12" s="29" t="s">
        <v>50</v>
      </c>
    </row>
    <row r="13" spans="1:17" ht="15.6" thickTop="1" thickBot="1" x14ac:dyDescent="0.35">
      <c r="A13" s="11" t="s">
        <v>4</v>
      </c>
      <c r="B13" s="20"/>
      <c r="C13" s="12"/>
      <c r="D13" s="12"/>
      <c r="E13" s="21"/>
      <c r="F13" s="12"/>
      <c r="G13" s="12"/>
      <c r="H13" s="12"/>
      <c r="I13" s="21"/>
      <c r="J13" s="120">
        <f>1-L13*H6-M13*I6-N13*J6-O13*K6</f>
        <v>1.0165882381036112E-13</v>
      </c>
      <c r="K13" s="20"/>
      <c r="L13" s="107">
        <f>10^($O$23-$P$23/($Q$23+Q6))/760</f>
        <v>1.8662156471516542</v>
      </c>
      <c r="M13" s="108">
        <f>10^($O$24-$P$24/($Q$24+Q6))/760</f>
        <v>0.1400357705652697</v>
      </c>
      <c r="N13" s="108">
        <f>10^($O$25-$P$25/($Q$25+Q6))/760</f>
        <v>1.1566310180481293E-2</v>
      </c>
      <c r="O13" s="109">
        <f>10^($O$26-$P$26/($Q$26+Q6))/760</f>
        <v>9.5511181421884558E-4</v>
      </c>
    </row>
    <row r="14" spans="1:17" ht="15.6" thickTop="1" thickBot="1" x14ac:dyDescent="0.35">
      <c r="A14" s="11">
        <v>1</v>
      </c>
      <c r="B14" s="107">
        <f>+G6+L8+B7-G7-L7</f>
        <v>0</v>
      </c>
      <c r="C14" s="108">
        <f>+G6*H6+L8*M8+B7*C7-G7*H7-L7*M7</f>
        <v>-3.6662315494595532E-7</v>
      </c>
      <c r="D14" s="108">
        <f>+G6*I6+L8*N8+B7*D7-G7*I7-L7*N7</f>
        <v>-2.4617121141545795E-7</v>
      </c>
      <c r="E14" s="102">
        <f>+G6*J6+L8*O8+B7*E7-G7*J7-L7*O7</f>
        <v>4.885832609602403E-7</v>
      </c>
      <c r="F14" s="108">
        <f>+M7-L14*H7</f>
        <v>8.5164542085180983E-11</v>
      </c>
      <c r="G14" s="108">
        <f>+N7-M14*I7</f>
        <v>1.9364959635836954E-10</v>
      </c>
      <c r="H14" s="108">
        <f>+O7-N14*J7</f>
        <v>-5.056128085656475E-11</v>
      </c>
      <c r="I14" s="109">
        <f>+P7-O14*K7</f>
        <v>-2.3981368377657547E-12</v>
      </c>
      <c r="J14" s="12"/>
      <c r="K14" s="21"/>
      <c r="L14" s="110">
        <f>10^($O$23-$P$23/($Q$23+Q7))/760</f>
        <v>6.0473775816220057</v>
      </c>
      <c r="M14" s="90">
        <f>10^($O$24-$P$24/($Q$24+Q7))/760</f>
        <v>0.71944730549155478</v>
      </c>
      <c r="N14" s="90">
        <f>10^($O$25-$P$25/($Q$25+Q7))/760</f>
        <v>9.743793066318239E-2</v>
      </c>
      <c r="O14" s="111">
        <f>10^($O$26-$P$26/($Q$26+Q7))/760</f>
        <v>1.3855622325600505E-2</v>
      </c>
    </row>
    <row r="15" spans="1:17" ht="15" thickTop="1" x14ac:dyDescent="0.3">
      <c r="A15" s="11">
        <v>2</v>
      </c>
      <c r="B15" s="110">
        <f t="shared" ref="B15:B16" si="3">+G7+L9+B8-G8-L8</f>
        <v>0</v>
      </c>
      <c r="C15" s="90">
        <f t="shared" ref="C15:C16" si="4">+G7*H7+L9*M9+B8*C8-G8*H8-L8*M8</f>
        <v>2.8861924761258706E-7</v>
      </c>
      <c r="D15" s="90">
        <f t="shared" ref="D15:D16" si="5">+G7*I7+L9*N9+B8*D8-G8*I8-L8*N8</f>
        <v>6.3840715824881045E-8</v>
      </c>
      <c r="E15" s="89">
        <f t="shared" ref="E15:E16" si="6">+G7*J7+L9*O9+B8*E8-G8*J8-L8*O8</f>
        <v>-2.9486967179082058E-7</v>
      </c>
      <c r="F15" s="90">
        <f>+M8-L15*H8</f>
        <v>5.1870766015760239E-10</v>
      </c>
      <c r="G15" s="90">
        <f t="shared" ref="G15:G17" si="7">+N8-M15*I8</f>
        <v>-3.5619418525811852E-10</v>
      </c>
      <c r="H15" s="90">
        <f t="shared" ref="H15:H17" si="8">+O8-N15*J8</f>
        <v>-1.7199591750838295E-10</v>
      </c>
      <c r="I15" s="111">
        <f t="shared" ref="I15:I17" si="9">+P8-O15*K8</f>
        <v>3.4123672637553781E-11</v>
      </c>
      <c r="J15" s="12"/>
      <c r="K15" s="107">
        <f>+L8-L7</f>
        <v>0</v>
      </c>
      <c r="L15" s="110">
        <f>10^($O$23-$P$23/($Q$23+Q8))/760</f>
        <v>12.188702067149258</v>
      </c>
      <c r="M15" s="90">
        <f>10^($O$24-$P$24/($Q$24+Q8))/760</f>
        <v>1.8837353322761869</v>
      </c>
      <c r="N15" s="90">
        <f>10^($O$25-$P$25/($Q$25+Q8))/760</f>
        <v>0.33449606990126812</v>
      </c>
      <c r="O15" s="111">
        <f>10^($O$26-$P$26/($Q$26+Q8))/760</f>
        <v>6.3523798506062532E-2</v>
      </c>
    </row>
    <row r="16" spans="1:17" x14ac:dyDescent="0.3">
      <c r="A16" s="11">
        <v>3</v>
      </c>
      <c r="B16" s="110">
        <f t="shared" si="3"/>
        <v>0</v>
      </c>
      <c r="C16" s="90">
        <f t="shared" si="4"/>
        <v>6.9530478263857276E-8</v>
      </c>
      <c r="D16" s="90">
        <f t="shared" si="5"/>
        <v>3.8192162321593059E-8</v>
      </c>
      <c r="E16" s="89">
        <f t="shared" si="6"/>
        <v>-1.1063895044571836E-7</v>
      </c>
      <c r="F16" s="90">
        <f>+M9-L16*H9</f>
        <v>5.6374495349675868E-11</v>
      </c>
      <c r="G16" s="90">
        <f t="shared" si="7"/>
        <v>1.8235268850474995E-10</v>
      </c>
      <c r="H16" s="90">
        <f t="shared" si="8"/>
        <v>-2.4825874689327065E-10</v>
      </c>
      <c r="I16" s="111">
        <f t="shared" si="9"/>
        <v>3.6673136749598712E-11</v>
      </c>
      <c r="J16" s="12"/>
      <c r="K16" s="110">
        <f>+L9-L8</f>
        <v>0</v>
      </c>
      <c r="L16" s="110">
        <f>10^($O$23-$P$23/($Q$23+Q9))/760</f>
        <v>20.394835319335996</v>
      </c>
      <c r="M16" s="90">
        <f>10^($O$24-$P$24/($Q$24+Q9))/760</f>
        <v>3.7964630163673907</v>
      </c>
      <c r="N16" s="90">
        <f>10^($O$25-$P$25/($Q$25+Q9))/760</f>
        <v>0.81366417253071999</v>
      </c>
      <c r="O16" s="111">
        <f>10^($O$26-$P$26/($Q$26+Q9))/760</f>
        <v>0.18821910828919164</v>
      </c>
    </row>
    <row r="17" spans="1:21" ht="15" thickBot="1" x14ac:dyDescent="0.35">
      <c r="A17" s="16" t="s">
        <v>18</v>
      </c>
      <c r="B17" s="112">
        <f>+G9-G10-L10</f>
        <v>0</v>
      </c>
      <c r="C17" s="113">
        <f>+G9*H9+B10*C10-G10*H10-L10*M10</f>
        <v>8.4734367300498548E-9</v>
      </c>
      <c r="D17" s="113">
        <f>+G9*I9+B10*D10-G10*I10-L10*N10</f>
        <v>1.4413831195270177E-7</v>
      </c>
      <c r="E17" s="114">
        <f>+G9*J9+B10*E10-G10*J10-L10*O10</f>
        <v>-8.307462451284664E-8</v>
      </c>
      <c r="F17" s="113">
        <f>+M10-L17*H10</f>
        <v>3.7424033056537853E-12</v>
      </c>
      <c r="G17" s="113">
        <f t="shared" si="7"/>
        <v>1.1223694196260681E-10</v>
      </c>
      <c r="H17" s="113">
        <f t="shared" si="8"/>
        <v>-6.4473093530637016E-11</v>
      </c>
      <c r="I17" s="115">
        <f t="shared" si="9"/>
        <v>-1.2958106809790593E-11</v>
      </c>
      <c r="J17" s="23"/>
      <c r="K17" s="112">
        <f>+L10-L9</f>
        <v>0</v>
      </c>
      <c r="L17" s="112">
        <f>10^($O$23-$P$23/($Q$23+Q10))/760</f>
        <v>28.238957642272275</v>
      </c>
      <c r="M17" s="113">
        <f>10^($O$24-$P$24/($Q$24+Q10))/760</f>
        <v>5.8970476717857157</v>
      </c>
      <c r="N17" s="113">
        <f>10^($O$25-$P$25/($Q$25+Q10))/760</f>
        <v>1.4169396315899061</v>
      </c>
      <c r="O17" s="115">
        <f>10^($O$26-$P$26/($Q$26+Q10))/760</f>
        <v>0.36896604189878351</v>
      </c>
    </row>
    <row r="18" spans="1:21" ht="15.6" thickTop="1" thickBot="1" x14ac:dyDescent="0.35">
      <c r="A18" s="30"/>
      <c r="B18" s="35"/>
      <c r="C18" s="31"/>
      <c r="D18" s="30"/>
      <c r="E18" s="35"/>
      <c r="F18" s="30"/>
      <c r="G18" s="30"/>
      <c r="H18" s="31"/>
    </row>
    <row r="19" spans="1:21" ht="15" thickTop="1" x14ac:dyDescent="0.3">
      <c r="A19" s="19" t="s">
        <v>53</v>
      </c>
      <c r="B19" s="58"/>
      <c r="C19" s="124"/>
      <c r="D19" s="63"/>
      <c r="E19" s="58"/>
      <c r="F19" s="63"/>
      <c r="G19" s="66"/>
      <c r="H19" s="31"/>
    </row>
    <row r="20" spans="1:21" ht="15" thickBot="1" x14ac:dyDescent="0.35">
      <c r="A20" s="67" t="s">
        <v>57</v>
      </c>
      <c r="B20" s="21"/>
      <c r="C20" s="125"/>
      <c r="D20" s="21"/>
      <c r="E20" s="21"/>
      <c r="F20" s="21"/>
      <c r="G20" s="126"/>
    </row>
    <row r="21" spans="1:21" ht="15" thickTop="1" x14ac:dyDescent="0.3">
      <c r="A21" s="127" t="s">
        <v>54</v>
      </c>
      <c r="B21" s="21"/>
      <c r="C21" s="125"/>
      <c r="D21" s="21"/>
      <c r="E21" s="21"/>
      <c r="F21" s="21"/>
      <c r="G21" s="126"/>
      <c r="N21" s="59" t="s">
        <v>24</v>
      </c>
      <c r="O21" s="60"/>
      <c r="P21" s="60"/>
      <c r="Q21" s="61"/>
    </row>
    <row r="22" spans="1:21" ht="15" thickBot="1" x14ac:dyDescent="0.35">
      <c r="A22" s="128" t="s">
        <v>55</v>
      </c>
      <c r="B22" s="70"/>
      <c r="C22" s="129"/>
      <c r="D22" s="70"/>
      <c r="E22" s="70"/>
      <c r="F22" s="70"/>
      <c r="G22" s="71"/>
      <c r="N22" s="11"/>
      <c r="O22" s="12" t="s">
        <v>16</v>
      </c>
      <c r="P22" s="12" t="s">
        <v>15</v>
      </c>
      <c r="Q22" s="13" t="s">
        <v>4</v>
      </c>
    </row>
    <row r="23" spans="1:21" ht="15.6" thickTop="1" thickBot="1" x14ac:dyDescent="0.35">
      <c r="N23" s="11" t="s">
        <v>0</v>
      </c>
      <c r="O23" s="14">
        <v>6.8248499999999996</v>
      </c>
      <c r="P23" s="14">
        <v>943.45299999999997</v>
      </c>
      <c r="Q23" s="15">
        <v>239.71100000000001</v>
      </c>
    </row>
    <row r="24" spans="1:21" ht="15" thickTop="1" x14ac:dyDescent="0.3">
      <c r="A24" s="19" t="s">
        <v>56</v>
      </c>
      <c r="B24" s="62"/>
      <c r="C24" s="62"/>
      <c r="D24" s="63"/>
      <c r="E24" s="58"/>
      <c r="F24" s="63"/>
      <c r="G24" s="64"/>
      <c r="H24" s="65"/>
      <c r="I24" s="63"/>
      <c r="J24" s="63"/>
      <c r="K24" s="63"/>
      <c r="L24" s="66"/>
      <c r="N24" s="11" t="s">
        <v>1</v>
      </c>
      <c r="O24" s="14">
        <v>6.8855500000000003</v>
      </c>
      <c r="P24" s="14">
        <v>1175.817</v>
      </c>
      <c r="Q24" s="15">
        <v>224.86699999999999</v>
      </c>
    </row>
    <row r="25" spans="1:21" ht="15.6" x14ac:dyDescent="0.35">
      <c r="A25" s="67"/>
      <c r="B25" s="12" t="s">
        <v>21</v>
      </c>
      <c r="C25" s="12" t="s">
        <v>25</v>
      </c>
      <c r="D25" s="24" t="s">
        <v>26</v>
      </c>
      <c r="E25" s="14" t="s">
        <v>27</v>
      </c>
      <c r="F25" s="14" t="s">
        <v>37</v>
      </c>
      <c r="G25" s="14" t="s">
        <v>22</v>
      </c>
      <c r="H25" s="24" t="s">
        <v>28</v>
      </c>
      <c r="I25" s="14" t="s">
        <v>29</v>
      </c>
      <c r="J25" s="14" t="s">
        <v>30</v>
      </c>
      <c r="K25" s="12" t="s">
        <v>41</v>
      </c>
      <c r="L25" s="25" t="s">
        <v>23</v>
      </c>
      <c r="N25" s="11" t="s">
        <v>2</v>
      </c>
      <c r="O25" s="14">
        <v>6.9187399999999997</v>
      </c>
      <c r="P25" s="14">
        <v>1351.7560000000001</v>
      </c>
      <c r="Q25" s="15">
        <v>209.1</v>
      </c>
    </row>
    <row r="26" spans="1:21" ht="15" thickBot="1" x14ac:dyDescent="0.35">
      <c r="A26" s="11" t="s">
        <v>17</v>
      </c>
      <c r="B26" s="68">
        <v>100</v>
      </c>
      <c r="C26" s="14">
        <v>0.49986930000000002</v>
      </c>
      <c r="D26" s="14">
        <v>0.47168280000000001</v>
      </c>
      <c r="E26" s="14">
        <v>2.8147700000000001E-2</v>
      </c>
      <c r="F26" s="14">
        <v>2.9989999999999997E-4</v>
      </c>
      <c r="G26" s="14"/>
      <c r="H26" s="24"/>
      <c r="I26" s="14"/>
      <c r="J26" s="14"/>
      <c r="K26" s="14"/>
      <c r="L26" s="25">
        <v>17.989999999999998</v>
      </c>
      <c r="N26" s="16" t="s">
        <v>39</v>
      </c>
      <c r="O26" s="17">
        <v>6.9570699999999999</v>
      </c>
      <c r="P26" s="17">
        <v>1503.568</v>
      </c>
      <c r="Q26" s="18">
        <v>194.738</v>
      </c>
    </row>
    <row r="27" spans="1:21" ht="15" thickTop="1" x14ac:dyDescent="0.3">
      <c r="A27" s="11">
        <v>1</v>
      </c>
      <c r="B27" s="68">
        <v>81.5745</v>
      </c>
      <c r="C27" s="14">
        <v>8.9407596736725325E-2</v>
      </c>
      <c r="D27" s="14">
        <v>0.62813771460444134</v>
      </c>
      <c r="E27" s="14">
        <v>0.26351886925448514</v>
      </c>
      <c r="F27" s="14">
        <v>1.8936187166332618E-2</v>
      </c>
      <c r="G27" s="68">
        <v>150</v>
      </c>
      <c r="H27" s="14">
        <v>0.49986933333333333</v>
      </c>
      <c r="I27" s="14">
        <v>0.47168273333333333</v>
      </c>
      <c r="J27" s="14">
        <v>2.8147733333333331E-2</v>
      </c>
      <c r="K27" s="14">
        <v>2.9993333333333332E-4</v>
      </c>
      <c r="L27" s="25">
        <v>59.6</v>
      </c>
    </row>
    <row r="28" spans="1:21" x14ac:dyDescent="0.3">
      <c r="A28" s="11">
        <v>2</v>
      </c>
      <c r="B28" s="68">
        <v>188.4179</v>
      </c>
      <c r="C28" s="14">
        <v>2.372386063107592E-2</v>
      </c>
      <c r="D28" s="14">
        <v>0.30786029352837496</v>
      </c>
      <c r="E28" s="14">
        <v>0.49612154683817195</v>
      </c>
      <c r="F28" s="14">
        <v>0.172294139781836</v>
      </c>
      <c r="G28" s="68">
        <v>131.5745</v>
      </c>
      <c r="H28" s="14">
        <v>0.24538835412636947</v>
      </c>
      <c r="I28" s="14">
        <v>0.56868283747990689</v>
      </c>
      <c r="J28" s="14">
        <v>0.17407476372701397</v>
      </c>
      <c r="K28" s="14">
        <v>1.1854196671847507E-2</v>
      </c>
      <c r="L28" s="25">
        <v>90.86</v>
      </c>
    </row>
    <row r="29" spans="1:21" x14ac:dyDescent="0.3">
      <c r="A29" s="11">
        <v>3</v>
      </c>
      <c r="B29" s="68">
        <v>193.8545</v>
      </c>
      <c r="C29" s="14">
        <v>2.0276547616898239E-3</v>
      </c>
      <c r="D29" s="14">
        <v>0.11638275098076134</v>
      </c>
      <c r="E29" s="14">
        <v>0.61063720470765448</v>
      </c>
      <c r="F29" s="14">
        <v>0.27095218320957215</v>
      </c>
      <c r="G29" s="68">
        <v>138.4179</v>
      </c>
      <c r="H29" s="14">
        <v>3.2246335192196961E-2</v>
      </c>
      <c r="I29" s="14">
        <v>0.4088382355172272</v>
      </c>
      <c r="J29" s="14">
        <v>0.50488824061049908</v>
      </c>
      <c r="K29" s="14">
        <v>5.4026971945102475E-2</v>
      </c>
      <c r="L29" s="25">
        <v>118.65</v>
      </c>
      <c r="M29" s="35"/>
      <c r="N29" s="35"/>
      <c r="O29" s="35"/>
      <c r="P29" s="35"/>
      <c r="Q29" s="35"/>
      <c r="R29" s="35"/>
      <c r="S29" s="35"/>
      <c r="T29" s="35"/>
      <c r="U29" s="30"/>
    </row>
    <row r="30" spans="1:21" ht="15" thickBot="1" x14ac:dyDescent="0.35">
      <c r="A30" s="16" t="s">
        <v>19</v>
      </c>
      <c r="B30" s="69">
        <v>50</v>
      </c>
      <c r="C30" s="17">
        <v>1.306E-4</v>
      </c>
      <c r="D30" s="17">
        <v>2.8317000000000002E-2</v>
      </c>
      <c r="E30" s="17">
        <v>0.4718522</v>
      </c>
      <c r="F30" s="17">
        <v>0.49969999999999998</v>
      </c>
      <c r="G30" s="69">
        <v>143.8545</v>
      </c>
      <c r="H30" s="17">
        <v>2.6870205659190361E-3</v>
      </c>
      <c r="I30" s="17">
        <v>0.14699206489890826</v>
      </c>
      <c r="J30" s="17">
        <v>0.65887518291051028</v>
      </c>
      <c r="K30" s="17">
        <v>0.19144545356592946</v>
      </c>
      <c r="L30" s="27">
        <v>138.72999999999999</v>
      </c>
      <c r="M30" s="38"/>
      <c r="N30" s="38"/>
      <c r="O30" s="38"/>
      <c r="P30" s="30"/>
      <c r="Q30" s="30"/>
      <c r="R30" s="30"/>
      <c r="S30" s="30"/>
      <c r="T30" s="37"/>
      <c r="U30" s="30"/>
    </row>
    <row r="31" spans="1:21" ht="15" thickTop="1" x14ac:dyDescent="0.3">
      <c r="A31" s="30"/>
      <c r="B31" s="44"/>
      <c r="C31" s="44"/>
      <c r="D31" s="35"/>
      <c r="F31" s="30"/>
      <c r="G31" s="48"/>
      <c r="H31" s="36"/>
      <c r="K31" s="35"/>
      <c r="L31" s="37"/>
      <c r="M31" s="38"/>
      <c r="N31" s="38"/>
      <c r="O31" s="38"/>
      <c r="P31" s="37"/>
      <c r="Q31" s="38"/>
      <c r="R31" s="38"/>
      <c r="S31" s="38" t="s">
        <v>46</v>
      </c>
      <c r="T31" s="37" t="s">
        <v>23</v>
      </c>
      <c r="U31" s="30"/>
    </row>
    <row r="32" spans="1:21" x14ac:dyDescent="0.3">
      <c r="A32" s="30"/>
      <c r="B32" s="44"/>
      <c r="C32" s="44"/>
      <c r="E32" s="30"/>
      <c r="F32" s="30"/>
      <c r="G32" s="5"/>
      <c r="H32" s="31"/>
      <c r="K32" s="1"/>
      <c r="L32" s="1"/>
      <c r="M32" s="38"/>
      <c r="N32" s="38"/>
      <c r="O32" s="38"/>
      <c r="P32" s="37"/>
      <c r="Q32" s="38"/>
      <c r="R32" s="38"/>
      <c r="S32" s="38"/>
      <c r="T32" s="37">
        <v>17.989999999999998</v>
      </c>
      <c r="U32" s="30"/>
    </row>
    <row r="33" spans="1:23" x14ac:dyDescent="0.3">
      <c r="M33" s="38"/>
      <c r="N33" s="38"/>
      <c r="O33" s="38"/>
      <c r="P33" s="37"/>
      <c r="Q33" s="38"/>
      <c r="R33" s="38"/>
      <c r="S33" s="38">
        <v>2.9993333333333332E-4</v>
      </c>
      <c r="T33" s="37">
        <v>59.6</v>
      </c>
      <c r="U33" s="30"/>
    </row>
    <row r="34" spans="1:23" x14ac:dyDescent="0.3">
      <c r="M34" s="38"/>
      <c r="N34" s="38"/>
      <c r="O34" s="38"/>
      <c r="P34" s="37"/>
      <c r="Q34" s="38"/>
      <c r="R34" s="38"/>
      <c r="S34" s="38">
        <v>1.1854196671847507E-2</v>
      </c>
      <c r="T34" s="37">
        <v>90.86</v>
      </c>
      <c r="U34" s="35"/>
    </row>
    <row r="35" spans="1:23" x14ac:dyDescent="0.3">
      <c r="M35" s="1"/>
      <c r="N35" s="1"/>
      <c r="O35" s="1"/>
      <c r="P35" s="1"/>
      <c r="Q35" s="1"/>
      <c r="R35" s="1"/>
      <c r="S35" s="1">
        <v>5.4026971945102475E-2</v>
      </c>
      <c r="T35" s="1">
        <v>118.65</v>
      </c>
      <c r="U35" s="1"/>
    </row>
    <row r="36" spans="1:23" x14ac:dyDescent="0.3">
      <c r="A36" s="30"/>
      <c r="D36" s="35"/>
      <c r="E36" s="30"/>
      <c r="F36" s="30"/>
      <c r="G36" s="30"/>
      <c r="H36" s="31"/>
      <c r="S36">
        <v>0.19144545356592946</v>
      </c>
      <c r="T36">
        <v>138.72999999999999</v>
      </c>
      <c r="U36" s="1"/>
    </row>
    <row r="37" spans="1:23" x14ac:dyDescent="0.3">
      <c r="B37" s="1"/>
      <c r="C37" s="1"/>
      <c r="D37" s="1"/>
      <c r="U37" s="1"/>
    </row>
    <row r="38" spans="1:23" x14ac:dyDescent="0.3">
      <c r="B38" s="1"/>
      <c r="C38" s="1"/>
      <c r="D38" s="1"/>
    </row>
    <row r="39" spans="1:23" x14ac:dyDescent="0.3">
      <c r="B39" s="45"/>
      <c r="C39" s="45"/>
      <c r="D39" s="1"/>
      <c r="F39" s="8"/>
      <c r="G39" s="8"/>
    </row>
    <row r="40" spans="1:23" x14ac:dyDescent="0.3">
      <c r="B40" s="45"/>
      <c r="C40" s="45"/>
      <c r="D40" s="1"/>
      <c r="F40" s="8"/>
      <c r="G40" s="8"/>
      <c r="U40" s="7"/>
    </row>
    <row r="41" spans="1:23" x14ac:dyDescent="0.3">
      <c r="B41" s="45"/>
      <c r="C41" s="45"/>
      <c r="D41" s="1"/>
      <c r="F41" s="8"/>
      <c r="G41" s="8"/>
    </row>
    <row r="42" spans="1:23" x14ac:dyDescent="0.3">
      <c r="B42" s="45"/>
      <c r="C42" s="45"/>
      <c r="D42" s="1"/>
      <c r="F42" s="8"/>
      <c r="G42" s="8"/>
    </row>
    <row r="43" spans="1:23" x14ac:dyDescent="0.3">
      <c r="B43" s="45"/>
      <c r="C43" s="45"/>
    </row>
    <row r="44" spans="1:23" x14ac:dyDescent="0.3"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  <c r="S44" s="1"/>
    </row>
    <row r="45" spans="1:23" x14ac:dyDescent="0.3"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3">
      <c r="B46" s="1"/>
      <c r="C46" s="1"/>
      <c r="D46" s="1"/>
      <c r="K46" s="1"/>
      <c r="L46" s="1"/>
      <c r="M46" s="1"/>
      <c r="N46" s="1"/>
      <c r="O46" s="10"/>
      <c r="P46" s="8"/>
      <c r="Q46" s="8"/>
      <c r="R46" s="8"/>
    </row>
    <row r="47" spans="1:23" x14ac:dyDescent="0.3">
      <c r="B47" s="1"/>
      <c r="C47" s="1"/>
      <c r="D47" s="1"/>
      <c r="F47" s="8"/>
      <c r="G47" s="8"/>
      <c r="K47" s="1"/>
      <c r="L47" s="1"/>
      <c r="M47" s="1"/>
      <c r="N47" s="1"/>
      <c r="P47" s="1"/>
    </row>
    <row r="48" spans="1:23" x14ac:dyDescent="0.3">
      <c r="B48" s="1"/>
      <c r="C48" s="1"/>
      <c r="D48" s="1"/>
      <c r="F48" s="8"/>
      <c r="G48" s="8"/>
      <c r="K48" s="1"/>
      <c r="L48" s="1"/>
      <c r="M48" s="1"/>
      <c r="N48" s="1"/>
      <c r="P48" s="1"/>
    </row>
    <row r="49" spans="2:23" x14ac:dyDescent="0.3">
      <c r="B49" s="1"/>
      <c r="C49" s="1"/>
      <c r="D49" s="1"/>
      <c r="F49" s="8"/>
      <c r="G49" s="8"/>
      <c r="K49" s="4"/>
      <c r="L49" s="1"/>
      <c r="M49" s="1"/>
      <c r="N49" s="1"/>
      <c r="O49" s="1"/>
      <c r="P49" s="1"/>
    </row>
    <row r="50" spans="2:23" x14ac:dyDescent="0.3">
      <c r="B50" s="1"/>
      <c r="C50" s="1"/>
      <c r="D50" s="1"/>
      <c r="F50" s="8"/>
      <c r="G50" s="8"/>
      <c r="K50" s="4"/>
      <c r="L50" s="1"/>
      <c r="M50" s="1"/>
      <c r="N50" s="1"/>
      <c r="O50" s="1"/>
      <c r="P50" s="1"/>
    </row>
    <row r="51" spans="2:23" x14ac:dyDescent="0.3">
      <c r="B51" s="1"/>
      <c r="C51" s="1"/>
      <c r="K51" s="4"/>
      <c r="L51" s="1"/>
      <c r="M51" s="1"/>
      <c r="N51" s="1"/>
      <c r="O51" s="1"/>
      <c r="P51" s="1"/>
      <c r="Q51" s="1"/>
    </row>
    <row r="52" spans="2:23" x14ac:dyDescent="0.3">
      <c r="B52" s="1"/>
      <c r="C52" s="1"/>
      <c r="D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x14ac:dyDescent="0.3">
      <c r="B53" s="1"/>
      <c r="C53" s="1"/>
      <c r="D53" s="1"/>
      <c r="M53" s="1"/>
      <c r="N53" s="1"/>
      <c r="O53" s="10"/>
      <c r="P53" s="8"/>
      <c r="Q53" s="8"/>
      <c r="R53" s="8"/>
      <c r="S53" s="1"/>
      <c r="T53" s="8"/>
      <c r="U53" s="8"/>
      <c r="V53" s="8"/>
      <c r="W53" s="1"/>
    </row>
    <row r="54" spans="2:23" x14ac:dyDescent="0.3">
      <c r="B54" s="1"/>
      <c r="C54" s="1"/>
      <c r="D54" s="1"/>
      <c r="K54" s="1"/>
      <c r="L54" s="1"/>
      <c r="M54" s="1"/>
      <c r="N54" s="1"/>
      <c r="O54" s="1"/>
      <c r="P54" s="1"/>
      <c r="Q54" s="1"/>
    </row>
    <row r="55" spans="2:23" x14ac:dyDescent="0.3">
      <c r="B55" s="1"/>
      <c r="C55" s="1"/>
      <c r="D55" s="1"/>
      <c r="F55" s="8"/>
      <c r="G55" s="8"/>
      <c r="K55" s="1"/>
      <c r="L55" s="1"/>
      <c r="M55" s="1"/>
      <c r="N55" s="1"/>
      <c r="O55" s="1"/>
      <c r="P55" s="1"/>
      <c r="Q55" s="1"/>
    </row>
    <row r="56" spans="2:23" x14ac:dyDescent="0.3">
      <c r="B56" s="1"/>
      <c r="C56" s="1"/>
      <c r="D56" s="1"/>
      <c r="F56" s="8"/>
      <c r="G56" s="8"/>
      <c r="K56" s="1"/>
      <c r="L56" s="1"/>
      <c r="M56" s="1"/>
      <c r="N56" s="1"/>
      <c r="O56" s="1"/>
      <c r="P56" s="1"/>
      <c r="Q56" s="1"/>
    </row>
    <row r="57" spans="2:23" x14ac:dyDescent="0.3">
      <c r="B57" s="1"/>
      <c r="C57" s="1"/>
      <c r="D57" s="1"/>
      <c r="F57" s="8"/>
      <c r="G57" s="8"/>
      <c r="K57" s="1"/>
      <c r="L57" s="1"/>
      <c r="M57" s="1"/>
      <c r="N57" s="1"/>
      <c r="O57" s="1"/>
      <c r="P57" s="1"/>
      <c r="Q57" s="1"/>
    </row>
    <row r="58" spans="2:23" x14ac:dyDescent="0.3">
      <c r="B58" s="1"/>
      <c r="C58" s="1"/>
      <c r="D58" s="1"/>
      <c r="F58" s="8"/>
      <c r="G58" s="8"/>
      <c r="K58" s="1"/>
      <c r="L58" s="1"/>
      <c r="M58" s="1"/>
      <c r="N58" s="1"/>
      <c r="O58" s="1"/>
      <c r="P58" s="1"/>
      <c r="Q58" s="1"/>
    </row>
    <row r="59" spans="2:23" x14ac:dyDescent="0.3">
      <c r="B59" s="1"/>
      <c r="C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x14ac:dyDescent="0.3">
      <c r="B60" s="1"/>
      <c r="C60" s="1"/>
      <c r="D60" s="1"/>
      <c r="K60" s="1"/>
      <c r="L60" s="1"/>
      <c r="M60" s="1"/>
      <c r="N60" s="1"/>
      <c r="O60" s="10"/>
      <c r="P60" s="8"/>
      <c r="Q60" s="8"/>
      <c r="R60" s="8"/>
      <c r="S60" s="10"/>
      <c r="T60" s="8"/>
      <c r="U60" s="8"/>
      <c r="V60" s="8"/>
    </row>
    <row r="61" spans="2:23" x14ac:dyDescent="0.3">
      <c r="B61" s="1"/>
      <c r="C61" s="1"/>
      <c r="D61" s="1"/>
      <c r="K61" s="1"/>
      <c r="L61" s="1"/>
      <c r="M61" s="1"/>
      <c r="N61" s="1"/>
      <c r="O61" s="1"/>
      <c r="P61" s="1"/>
      <c r="Q61" s="1"/>
    </row>
    <row r="62" spans="2:23" x14ac:dyDescent="0.3">
      <c r="B62" s="1"/>
      <c r="C62" s="1"/>
      <c r="D62" s="1"/>
      <c r="K62" s="1"/>
      <c r="L62" s="1"/>
      <c r="M62" s="1"/>
      <c r="N62" s="1"/>
      <c r="O62" s="1"/>
      <c r="P62" s="1"/>
      <c r="Q62" s="1"/>
    </row>
    <row r="63" spans="2:23" x14ac:dyDescent="0.3">
      <c r="B63" s="1"/>
      <c r="C63" s="1"/>
      <c r="D63" s="1"/>
      <c r="F63" s="8"/>
      <c r="G63" s="8"/>
      <c r="K63" s="1"/>
      <c r="L63" s="1"/>
      <c r="M63" s="1"/>
      <c r="N63" s="1"/>
      <c r="O63" s="1"/>
      <c r="P63" s="1"/>
      <c r="Q63" s="1"/>
    </row>
    <row r="64" spans="2:23" x14ac:dyDescent="0.3">
      <c r="B64" s="1"/>
      <c r="C64" s="1"/>
      <c r="D64" s="1"/>
      <c r="F64" s="8"/>
      <c r="G64" s="8"/>
      <c r="K64" s="1"/>
      <c r="L64" s="1"/>
      <c r="M64" s="1"/>
      <c r="N64" s="1"/>
      <c r="O64" s="1"/>
      <c r="P64" s="1"/>
      <c r="Q64" s="1"/>
    </row>
    <row r="65" spans="1:23" x14ac:dyDescent="0.3">
      <c r="B65" s="1"/>
      <c r="C65" s="1"/>
      <c r="D65" s="1"/>
      <c r="F65" s="8"/>
      <c r="G65" s="8"/>
      <c r="K65" s="1"/>
      <c r="L65" s="1"/>
      <c r="M65" s="1"/>
      <c r="N65" s="1"/>
      <c r="O65" s="1"/>
      <c r="P65" s="1"/>
      <c r="Q65" s="1"/>
    </row>
    <row r="66" spans="1:23" x14ac:dyDescent="0.3">
      <c r="A66" t="s">
        <v>39</v>
      </c>
      <c r="B66" s="1">
        <v>27.540289999999999</v>
      </c>
      <c r="C66" s="1">
        <v>24.984999999999999</v>
      </c>
      <c r="D66" s="1"/>
      <c r="F66" s="8">
        <f t="shared" ref="F64:F66" si="10">+B66/$B$67</f>
        <v>0.19144545356592946</v>
      </c>
      <c r="G66" s="8">
        <f t="shared" ref="G64:G66" si="11">+C66/$C$67</f>
        <v>0.49969999999999998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3">
      <c r="A67" t="s">
        <v>31</v>
      </c>
      <c r="B67" s="1">
        <v>143.8545</v>
      </c>
      <c r="C67" s="1">
        <v>50</v>
      </c>
      <c r="K67" s="1"/>
      <c r="L67" s="1"/>
      <c r="M67" s="1"/>
      <c r="N67" s="1"/>
      <c r="O67" s="10"/>
      <c r="P67" s="8"/>
      <c r="Q67" s="8"/>
      <c r="R67" s="8"/>
      <c r="S67" s="10"/>
      <c r="T67" s="8"/>
      <c r="U67" s="8"/>
      <c r="V67" s="8"/>
    </row>
    <row r="68" spans="1:23" x14ac:dyDescent="0.3">
      <c r="B68" s="1"/>
      <c r="C68" s="1"/>
      <c r="D68" s="1"/>
      <c r="K68" s="1"/>
      <c r="L68" s="1"/>
      <c r="M68" s="1"/>
      <c r="N68" s="1"/>
      <c r="O68" s="1"/>
      <c r="P68" s="1"/>
      <c r="Q68" s="1"/>
    </row>
    <row r="69" spans="1:23" x14ac:dyDescent="0.3">
      <c r="B69" s="1"/>
      <c r="C69" s="1"/>
      <c r="D69" s="1"/>
      <c r="K69" s="1"/>
      <c r="L69" s="1"/>
      <c r="M69" s="1"/>
      <c r="N69" s="1"/>
      <c r="O69" s="1"/>
      <c r="P69" s="1"/>
      <c r="Q69" s="1"/>
    </row>
    <row r="70" spans="1:23" x14ac:dyDescent="0.3">
      <c r="B70" s="1"/>
      <c r="C70" s="1"/>
      <c r="D70" s="1"/>
    </row>
    <row r="71" spans="1:23" x14ac:dyDescent="0.3">
      <c r="B71" s="1"/>
      <c r="C71" s="1"/>
      <c r="D71" s="1"/>
    </row>
    <row r="72" spans="1:23" x14ac:dyDescent="0.3">
      <c r="B72" s="1"/>
      <c r="C72" s="1"/>
      <c r="D72" s="1"/>
    </row>
    <row r="73" spans="1:23" x14ac:dyDescent="0.3">
      <c r="B73" s="1"/>
      <c r="C73" s="1"/>
      <c r="D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3">
      <c r="B74" s="1"/>
      <c r="C74" s="1"/>
      <c r="D74" s="1"/>
      <c r="O74" s="10"/>
      <c r="P74" s="8"/>
      <c r="Q74" s="8"/>
      <c r="R74" s="8"/>
      <c r="S74" s="10"/>
      <c r="T74" s="8"/>
      <c r="U74" s="8"/>
      <c r="V74" s="8"/>
    </row>
    <row r="75" spans="1:23" x14ac:dyDescent="0.3">
      <c r="B75" s="1"/>
      <c r="C75" s="1"/>
      <c r="D75" s="1"/>
    </row>
    <row r="76" spans="1:23" x14ac:dyDescent="0.3">
      <c r="B76" s="1"/>
      <c r="C76" s="1"/>
      <c r="D76" s="1"/>
    </row>
    <row r="77" spans="1:23" x14ac:dyDescent="0.3">
      <c r="B77" s="1"/>
      <c r="C77" s="1"/>
      <c r="D77" s="1"/>
    </row>
  </sheetData>
  <mergeCells count="1">
    <mergeCell ref="N21:Q21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showGridLines="0" zoomScaleNormal="100" workbookViewId="0">
      <selection activeCell="L31" sqref="L31"/>
    </sheetView>
  </sheetViews>
  <sheetFormatPr defaultRowHeight="14.4" x14ac:dyDescent="0.3"/>
  <cols>
    <col min="1" max="2" width="11.44140625" customWidth="1"/>
    <col min="3" max="3" width="11.44140625" style="3" customWidth="1"/>
    <col min="4" max="7" width="11.44140625" customWidth="1"/>
    <col min="8" max="8" width="11.44140625" style="3" customWidth="1"/>
    <col min="9" max="11" width="11.44140625" customWidth="1"/>
    <col min="12" max="21" width="12.6640625" customWidth="1"/>
    <col min="22" max="22" width="11.44140625" bestFit="1" customWidth="1"/>
  </cols>
  <sheetData>
    <row r="1" spans="1:17" ht="15" thickBot="1" x14ac:dyDescent="0.35">
      <c r="A1" t="s">
        <v>44</v>
      </c>
    </row>
    <row r="2" spans="1:17" ht="15.6" thickTop="1" thickBot="1" x14ac:dyDescent="0.35">
      <c r="A2" s="30" t="s">
        <v>45</v>
      </c>
      <c r="B2" s="35"/>
      <c r="C2" s="35"/>
      <c r="F2" s="50" t="s">
        <v>5</v>
      </c>
      <c r="G2" s="51"/>
      <c r="I2" s="52" t="s">
        <v>3</v>
      </c>
      <c r="J2" s="53"/>
    </row>
    <row r="3" spans="1:17" ht="15" thickTop="1" x14ac:dyDescent="0.3"/>
    <row r="4" spans="1:17" ht="15" thickBot="1" x14ac:dyDescent="0.35">
      <c r="I4" s="1"/>
      <c r="J4" s="30"/>
    </row>
    <row r="5" spans="1:17" ht="16.2" thickTop="1" x14ac:dyDescent="0.35">
      <c r="A5" s="19"/>
      <c r="B5" s="42" t="s">
        <v>32</v>
      </c>
      <c r="C5" s="46" t="s">
        <v>33</v>
      </c>
      <c r="D5" s="43" t="s">
        <v>34</v>
      </c>
      <c r="E5" s="46" t="s">
        <v>35</v>
      </c>
      <c r="F5" s="42" t="s">
        <v>36</v>
      </c>
      <c r="G5" s="46" t="s">
        <v>21</v>
      </c>
      <c r="H5" s="46" t="s">
        <v>25</v>
      </c>
      <c r="I5" s="46" t="s">
        <v>26</v>
      </c>
      <c r="J5" s="46" t="s">
        <v>27</v>
      </c>
      <c r="K5" s="46" t="s">
        <v>37</v>
      </c>
      <c r="L5" s="46" t="s">
        <v>22</v>
      </c>
      <c r="M5" s="46" t="s">
        <v>28</v>
      </c>
      <c r="N5" s="46" t="s">
        <v>29</v>
      </c>
      <c r="O5" s="46" t="s">
        <v>30</v>
      </c>
      <c r="P5" s="46" t="s">
        <v>41</v>
      </c>
      <c r="Q5" s="47" t="s">
        <v>23</v>
      </c>
    </row>
    <row r="6" spans="1:17" s="1" customFormat="1" x14ac:dyDescent="0.3">
      <c r="A6" s="11" t="s">
        <v>4</v>
      </c>
      <c r="B6" s="12"/>
      <c r="C6" s="12"/>
      <c r="D6" s="12"/>
      <c r="E6" s="12"/>
      <c r="F6" s="12"/>
      <c r="G6" s="24"/>
      <c r="H6" s="14"/>
      <c r="I6" s="14"/>
      <c r="J6" s="14"/>
      <c r="K6" s="14"/>
      <c r="L6" s="12"/>
      <c r="M6" s="12"/>
      <c r="N6" s="12"/>
      <c r="O6" s="12"/>
      <c r="P6" s="12"/>
      <c r="Q6" s="25"/>
    </row>
    <row r="7" spans="1:17" s="1" customFormat="1" x14ac:dyDescent="0.3">
      <c r="A7" s="11">
        <v>1</v>
      </c>
      <c r="B7" s="14"/>
      <c r="C7" s="12"/>
      <c r="D7" s="49"/>
      <c r="E7" s="49"/>
      <c r="F7" s="49"/>
      <c r="G7" s="24"/>
      <c r="H7" s="14"/>
      <c r="I7" s="14"/>
      <c r="J7" s="14"/>
      <c r="K7" s="14"/>
      <c r="L7" s="24"/>
      <c r="M7" s="14"/>
      <c r="N7" s="14"/>
      <c r="O7" s="14"/>
      <c r="P7" s="14"/>
      <c r="Q7" s="25"/>
    </row>
    <row r="8" spans="1:17" s="1" customFormat="1" x14ac:dyDescent="0.3">
      <c r="A8" s="11">
        <v>2</v>
      </c>
      <c r="B8" s="24"/>
      <c r="C8" s="14"/>
      <c r="D8" s="14"/>
      <c r="E8" s="14"/>
      <c r="F8" s="14"/>
      <c r="G8" s="24"/>
      <c r="H8" s="14"/>
      <c r="I8" s="14"/>
      <c r="J8" s="14"/>
      <c r="K8" s="14"/>
      <c r="L8" s="24"/>
      <c r="M8" s="14"/>
      <c r="N8" s="14"/>
      <c r="O8" s="14"/>
      <c r="P8" s="14"/>
      <c r="Q8" s="25"/>
    </row>
    <row r="9" spans="1:17" s="1" customFormat="1" x14ac:dyDescent="0.3">
      <c r="A9" s="11">
        <v>3</v>
      </c>
      <c r="B9" s="12"/>
      <c r="C9" s="12"/>
      <c r="D9" s="12"/>
      <c r="E9" s="12"/>
      <c r="F9" s="12"/>
      <c r="G9" s="24"/>
      <c r="H9" s="14"/>
      <c r="I9" s="14"/>
      <c r="J9" s="14"/>
      <c r="K9" s="14"/>
      <c r="L9" s="24"/>
      <c r="M9" s="14"/>
      <c r="N9" s="14"/>
      <c r="O9" s="14"/>
      <c r="P9" s="14"/>
      <c r="Q9" s="25"/>
    </row>
    <row r="10" spans="1:17" s="1" customFormat="1" ht="15" thickBot="1" x14ac:dyDescent="0.35">
      <c r="A10" s="16" t="s">
        <v>18</v>
      </c>
      <c r="B10" s="23"/>
      <c r="C10" s="26"/>
      <c r="D10" s="23"/>
      <c r="E10" s="23"/>
      <c r="F10" s="23"/>
      <c r="G10" s="26"/>
      <c r="H10" s="17"/>
      <c r="I10" s="17"/>
      <c r="J10" s="17"/>
      <c r="K10" s="17"/>
      <c r="L10" s="26"/>
      <c r="M10" s="17"/>
      <c r="N10" s="17"/>
      <c r="O10" s="17"/>
      <c r="P10" s="17"/>
      <c r="Q10" s="27"/>
    </row>
    <row r="11" spans="1:17" ht="15.6" thickTop="1" thickBot="1" x14ac:dyDescent="0.35">
      <c r="A11" s="30"/>
      <c r="B11" s="30"/>
      <c r="C11" s="31"/>
      <c r="D11" s="30"/>
      <c r="E11" s="30"/>
      <c r="F11" s="30"/>
      <c r="G11" s="30"/>
      <c r="H11" s="31"/>
      <c r="I11" s="2"/>
      <c r="J11" s="2"/>
      <c r="K11" s="1"/>
      <c r="L11" s="1"/>
      <c r="M11" s="1"/>
      <c r="N11" s="1"/>
      <c r="O11" s="1"/>
      <c r="P11" s="1"/>
      <c r="Q11" s="1"/>
    </row>
    <row r="12" spans="1:17" ht="15" thickTop="1" x14ac:dyDescent="0.3">
      <c r="A12" s="19"/>
      <c r="B12" s="46" t="s">
        <v>20</v>
      </c>
      <c r="C12" s="46" t="s">
        <v>6</v>
      </c>
      <c r="D12" s="46" t="s">
        <v>7</v>
      </c>
      <c r="E12" s="46" t="s">
        <v>38</v>
      </c>
      <c r="F12" s="46" t="s">
        <v>8</v>
      </c>
      <c r="G12" s="46" t="s">
        <v>9</v>
      </c>
      <c r="H12" s="46" t="s">
        <v>10</v>
      </c>
      <c r="I12" s="46" t="s">
        <v>42</v>
      </c>
      <c r="J12" s="46" t="s">
        <v>11</v>
      </c>
      <c r="K12" s="46" t="s">
        <v>43</v>
      </c>
      <c r="L12" s="46" t="s">
        <v>12</v>
      </c>
      <c r="M12" s="46" t="s">
        <v>13</v>
      </c>
      <c r="N12" s="46" t="s">
        <v>14</v>
      </c>
      <c r="O12" s="47" t="s">
        <v>40</v>
      </c>
    </row>
    <row r="13" spans="1:17" x14ac:dyDescent="0.3">
      <c r="A13" s="11" t="s">
        <v>4</v>
      </c>
      <c r="B13" s="20"/>
      <c r="C13" s="12"/>
      <c r="D13" s="12"/>
      <c r="E13" s="21"/>
      <c r="F13" s="12"/>
      <c r="G13" s="12"/>
      <c r="H13" s="12"/>
      <c r="I13" s="21"/>
      <c r="J13" s="20"/>
      <c r="K13" s="20"/>
      <c r="L13" s="20"/>
      <c r="M13" s="20"/>
      <c r="N13" s="20"/>
      <c r="O13" s="40"/>
    </row>
    <row r="14" spans="1:17" x14ac:dyDescent="0.3">
      <c r="A14" s="11">
        <v>1</v>
      </c>
      <c r="B14" s="20"/>
      <c r="C14" s="20"/>
      <c r="D14" s="20"/>
      <c r="E14" s="14"/>
      <c r="F14" s="20"/>
      <c r="G14" s="20"/>
      <c r="H14" s="20"/>
      <c r="I14" s="20"/>
      <c r="J14" s="12"/>
      <c r="K14" s="21"/>
      <c r="L14" s="20"/>
      <c r="M14" s="20"/>
      <c r="N14" s="20"/>
      <c r="O14" s="40"/>
    </row>
    <row r="15" spans="1:17" x14ac:dyDescent="0.3">
      <c r="A15" s="11">
        <v>2</v>
      </c>
      <c r="B15" s="20"/>
      <c r="C15" s="20"/>
      <c r="D15" s="20"/>
      <c r="E15" s="14"/>
      <c r="F15" s="20"/>
      <c r="G15" s="20"/>
      <c r="H15" s="20"/>
      <c r="I15" s="20"/>
      <c r="J15" s="12"/>
      <c r="K15" s="20"/>
      <c r="L15" s="20"/>
      <c r="M15" s="20"/>
      <c r="N15" s="20"/>
      <c r="O15" s="40"/>
    </row>
    <row r="16" spans="1:17" x14ac:dyDescent="0.3">
      <c r="A16" s="11">
        <v>3</v>
      </c>
      <c r="B16" s="20"/>
      <c r="C16" s="20"/>
      <c r="D16" s="20"/>
      <c r="E16" s="14"/>
      <c r="F16" s="20"/>
      <c r="G16" s="20"/>
      <c r="H16" s="20"/>
      <c r="I16" s="20"/>
      <c r="J16" s="12"/>
      <c r="K16" s="20"/>
      <c r="L16" s="20"/>
      <c r="M16" s="20"/>
      <c r="N16" s="20"/>
      <c r="O16" s="40"/>
    </row>
    <row r="17" spans="1:21" ht="15" thickBot="1" x14ac:dyDescent="0.35">
      <c r="A17" s="16" t="s">
        <v>18</v>
      </c>
      <c r="B17" s="22"/>
      <c r="C17" s="22"/>
      <c r="D17" s="22"/>
      <c r="E17" s="17"/>
      <c r="F17" s="22"/>
      <c r="G17" s="22"/>
      <c r="H17" s="22"/>
      <c r="I17" s="22"/>
      <c r="J17" s="23"/>
      <c r="K17" s="22"/>
      <c r="L17" s="22"/>
      <c r="M17" s="22"/>
      <c r="N17" s="22"/>
      <c r="O17" s="41"/>
    </row>
    <row r="18" spans="1:21" ht="15.6" thickTop="1" thickBot="1" x14ac:dyDescent="0.35">
      <c r="A18" s="30"/>
      <c r="B18" s="35"/>
      <c r="C18" s="31"/>
      <c r="D18" s="30"/>
      <c r="E18" s="35"/>
      <c r="F18" s="30"/>
      <c r="G18" s="30"/>
      <c r="H18" s="31"/>
    </row>
    <row r="19" spans="1:21" ht="15" thickTop="1" x14ac:dyDescent="0.3">
      <c r="A19" s="59" t="s">
        <v>24</v>
      </c>
      <c r="B19" s="60"/>
      <c r="C19" s="60"/>
      <c r="D19" s="61"/>
      <c r="E19" s="35"/>
      <c r="F19" s="30"/>
      <c r="G19" s="30"/>
      <c r="H19" s="31"/>
      <c r="I19" s="2"/>
      <c r="J19" s="2"/>
      <c r="K19" s="2"/>
      <c r="L19" s="2"/>
    </row>
    <row r="20" spans="1:21" x14ac:dyDescent="0.3">
      <c r="A20" s="11"/>
      <c r="B20" s="12" t="s">
        <v>16</v>
      </c>
      <c r="C20" s="12" t="s">
        <v>15</v>
      </c>
      <c r="D20" s="13" t="s">
        <v>4</v>
      </c>
      <c r="E20" s="35"/>
      <c r="F20" s="30"/>
      <c r="G20" s="5"/>
      <c r="H20" s="34"/>
      <c r="I20" s="2"/>
      <c r="J20" s="2"/>
      <c r="K20" s="2"/>
      <c r="L20" s="2"/>
    </row>
    <row r="21" spans="1:21" x14ac:dyDescent="0.3">
      <c r="A21" s="11" t="s">
        <v>0</v>
      </c>
      <c r="B21" s="14">
        <v>6.8248499999999996</v>
      </c>
      <c r="C21" s="14">
        <v>943.45299999999997</v>
      </c>
      <c r="D21" s="15">
        <v>239.71100000000001</v>
      </c>
      <c r="E21" s="35"/>
      <c r="F21" s="35"/>
      <c r="G21" s="35"/>
      <c r="H21" s="35"/>
      <c r="I21" s="35"/>
      <c r="J21" s="35"/>
      <c r="K21" s="35"/>
      <c r="L21" s="35"/>
      <c r="M21" s="56"/>
    </row>
    <row r="22" spans="1:21" x14ac:dyDescent="0.3">
      <c r="A22" s="11" t="s">
        <v>1</v>
      </c>
      <c r="B22" s="14">
        <v>6.8855500000000003</v>
      </c>
      <c r="C22" s="14">
        <v>1175.817</v>
      </c>
      <c r="D22" s="15">
        <v>224.86699999999999</v>
      </c>
      <c r="E22" s="38"/>
      <c r="F22" s="57"/>
      <c r="G22" s="30"/>
      <c r="H22" s="30"/>
      <c r="I22" s="30"/>
      <c r="J22" s="30"/>
      <c r="K22" s="30"/>
      <c r="L22" s="37"/>
      <c r="M22" s="56"/>
    </row>
    <row r="23" spans="1:21" x14ac:dyDescent="0.3">
      <c r="A23" s="11" t="s">
        <v>2</v>
      </c>
      <c r="B23" s="14">
        <v>6.9187399999999997</v>
      </c>
      <c r="C23" s="14">
        <v>1351.7560000000001</v>
      </c>
      <c r="D23" s="15">
        <v>209.1</v>
      </c>
      <c r="E23" s="38"/>
      <c r="F23" s="57"/>
      <c r="G23" s="37"/>
      <c r="H23" s="38"/>
      <c r="I23" s="38"/>
      <c r="J23" s="38"/>
      <c r="K23" s="38"/>
      <c r="L23" s="37"/>
      <c r="M23" s="56"/>
    </row>
    <row r="24" spans="1:21" ht="15" thickBot="1" x14ac:dyDescent="0.35">
      <c r="A24" s="16" t="s">
        <v>39</v>
      </c>
      <c r="B24" s="17">
        <v>6.9570699999999999</v>
      </c>
      <c r="C24" s="17">
        <v>1503.568</v>
      </c>
      <c r="D24" s="18">
        <v>194.738</v>
      </c>
      <c r="E24" s="38"/>
      <c r="F24" s="57"/>
      <c r="G24" s="37"/>
      <c r="H24" s="38"/>
      <c r="I24" s="38"/>
      <c r="J24" s="38"/>
      <c r="K24" s="38"/>
      <c r="L24" s="37"/>
      <c r="M24" s="56"/>
    </row>
    <row r="25" spans="1:21" ht="15" thickTop="1" x14ac:dyDescent="0.3">
      <c r="A25" s="35"/>
      <c r="B25" s="37"/>
      <c r="C25" s="38"/>
      <c r="D25" s="38"/>
      <c r="E25" s="38"/>
      <c r="F25" s="57"/>
      <c r="G25" s="37"/>
      <c r="H25" s="38"/>
      <c r="I25" s="38"/>
      <c r="J25" s="38"/>
      <c r="K25" s="38"/>
      <c r="L25" s="37"/>
      <c r="M25" s="56"/>
    </row>
    <row r="26" spans="1:21" x14ac:dyDescent="0.3">
      <c r="A26" s="35"/>
      <c r="B26" s="37"/>
      <c r="C26" s="38"/>
      <c r="D26" s="38"/>
      <c r="E26" s="38"/>
      <c r="F26" s="57"/>
      <c r="G26" s="37"/>
      <c r="H26" s="38"/>
      <c r="I26" s="38"/>
      <c r="J26" s="38"/>
      <c r="K26" s="38"/>
      <c r="L26" s="37"/>
      <c r="M26" s="56"/>
    </row>
    <row r="27" spans="1:21" x14ac:dyDescent="0.3">
      <c r="A27" s="39"/>
      <c r="B27" s="39"/>
      <c r="C27" s="39"/>
      <c r="D27" s="30"/>
      <c r="E27" s="30"/>
      <c r="F27" s="30"/>
      <c r="G27" s="5"/>
      <c r="H27" s="34"/>
      <c r="I27" s="30"/>
      <c r="J27" s="30"/>
      <c r="K27" s="30"/>
      <c r="L27" s="30"/>
      <c r="M27" s="56"/>
    </row>
    <row r="28" spans="1:21" x14ac:dyDescent="0.3">
      <c r="A28" s="39"/>
      <c r="B28" s="39"/>
      <c r="C28" s="39"/>
      <c r="D28" s="30"/>
      <c r="E28" s="30"/>
      <c r="F28" s="30"/>
      <c r="G28" s="30"/>
      <c r="H28" s="31"/>
      <c r="I28" s="9"/>
      <c r="J28" s="2"/>
      <c r="K28" s="2"/>
      <c r="L28" s="2"/>
    </row>
    <row r="29" spans="1:21" x14ac:dyDescent="0.3">
      <c r="A29" s="30"/>
      <c r="B29" s="35"/>
      <c r="C29" s="35"/>
      <c r="D29" s="32"/>
      <c r="E29" s="32"/>
      <c r="F29" s="32"/>
      <c r="G29" s="30"/>
      <c r="H29" s="31"/>
      <c r="I29" s="9"/>
      <c r="J29" s="2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0"/>
    </row>
    <row r="30" spans="1:21" x14ac:dyDescent="0.3">
      <c r="A30" s="30"/>
      <c r="B30" s="35"/>
      <c r="C30" s="35"/>
      <c r="D30" s="32"/>
      <c r="E30" s="2"/>
      <c r="F30" s="32"/>
      <c r="G30" s="32"/>
      <c r="H30" s="33"/>
      <c r="I30" s="9"/>
      <c r="J30" s="2"/>
      <c r="K30" s="35"/>
      <c r="L30" s="37"/>
      <c r="M30" s="38"/>
      <c r="N30" s="38"/>
      <c r="O30" s="38"/>
      <c r="P30" s="30"/>
      <c r="Q30" s="30"/>
      <c r="R30" s="30"/>
      <c r="S30" s="30"/>
      <c r="T30" s="37"/>
      <c r="U30" s="30"/>
    </row>
    <row r="31" spans="1:21" x14ac:dyDescent="0.3">
      <c r="A31" s="30"/>
      <c r="B31" s="44"/>
      <c r="C31" s="44"/>
      <c r="D31" s="32"/>
      <c r="E31" s="2"/>
      <c r="F31" s="32"/>
      <c r="G31" s="48"/>
      <c r="H31" s="31"/>
      <c r="I31" s="2"/>
      <c r="J31" s="2"/>
      <c r="K31" s="35"/>
      <c r="L31" s="37"/>
      <c r="M31" s="38"/>
      <c r="N31" s="38"/>
      <c r="O31" s="38"/>
      <c r="P31" s="37"/>
      <c r="Q31" s="38"/>
      <c r="R31" s="38"/>
      <c r="S31" s="38"/>
      <c r="T31" s="37"/>
      <c r="U31" s="30"/>
    </row>
    <row r="32" spans="1:21" x14ac:dyDescent="0.3">
      <c r="A32" s="30"/>
      <c r="B32" s="44"/>
      <c r="C32" s="44"/>
      <c r="D32" s="35"/>
      <c r="E32" s="2"/>
      <c r="F32" s="30"/>
      <c r="G32" s="48"/>
      <c r="H32" s="31"/>
      <c r="I32" s="2"/>
      <c r="J32" s="2"/>
      <c r="K32" s="35"/>
      <c r="L32" s="37"/>
      <c r="M32" s="38"/>
      <c r="N32" s="38"/>
      <c r="O32" s="38"/>
      <c r="P32" s="37"/>
      <c r="Q32" s="38"/>
      <c r="R32" s="38"/>
      <c r="S32" s="38"/>
      <c r="T32" s="37"/>
      <c r="U32" s="30"/>
    </row>
    <row r="33" spans="1:23" x14ac:dyDescent="0.3">
      <c r="A33" s="30"/>
      <c r="B33" s="44"/>
      <c r="C33" s="44"/>
      <c r="D33" s="35"/>
      <c r="E33" s="2"/>
      <c r="F33" s="30"/>
      <c r="G33" s="48"/>
      <c r="H33" s="36"/>
      <c r="I33" s="2"/>
      <c r="J33" s="2"/>
      <c r="K33" s="35"/>
      <c r="L33" s="37"/>
      <c r="M33" s="38"/>
      <c r="N33" s="38"/>
      <c r="O33" s="38"/>
      <c r="P33" s="37"/>
      <c r="Q33" s="38"/>
      <c r="R33" s="38"/>
      <c r="S33" s="38"/>
      <c r="T33" s="37"/>
      <c r="U33" s="30"/>
    </row>
    <row r="34" spans="1:23" x14ac:dyDescent="0.3">
      <c r="A34" s="30"/>
      <c r="B34" s="44"/>
      <c r="C34" s="44"/>
      <c r="D34" s="35"/>
      <c r="E34" s="2"/>
      <c r="F34" s="30"/>
      <c r="G34" s="48"/>
      <c r="H34" s="36"/>
      <c r="I34" s="2"/>
      <c r="J34" s="2"/>
      <c r="K34" s="35"/>
      <c r="L34" s="37"/>
      <c r="M34" s="38"/>
      <c r="N34" s="38"/>
      <c r="O34" s="38"/>
      <c r="P34" s="37"/>
      <c r="Q34" s="38"/>
      <c r="R34" s="38"/>
      <c r="S34" s="38"/>
      <c r="T34" s="37"/>
      <c r="U34" s="35"/>
    </row>
    <row r="35" spans="1:23" x14ac:dyDescent="0.3">
      <c r="A35" s="30"/>
      <c r="B35" s="44"/>
      <c r="C35" s="44"/>
      <c r="D35" s="2"/>
      <c r="E35" s="30"/>
      <c r="F35" s="30"/>
      <c r="G35" s="5"/>
      <c r="H35" s="31"/>
      <c r="I35" s="2"/>
      <c r="J35" s="2"/>
      <c r="K35" s="4"/>
      <c r="L35" s="4"/>
      <c r="M35" s="1"/>
      <c r="N35" s="1"/>
      <c r="O35" s="1"/>
      <c r="P35" s="1"/>
      <c r="Q35" s="1"/>
      <c r="R35" s="1"/>
      <c r="S35" s="1"/>
      <c r="T35" s="1"/>
      <c r="U35" s="1"/>
    </row>
    <row r="36" spans="1:23" x14ac:dyDescent="0.3">
      <c r="A36" s="30"/>
      <c r="B36" s="2"/>
      <c r="C36" s="6"/>
      <c r="D36" s="35"/>
      <c r="E36" s="30"/>
      <c r="F36" s="30"/>
      <c r="G36" s="30"/>
      <c r="H36" s="31"/>
      <c r="I36" s="2"/>
      <c r="J36" s="2"/>
      <c r="K36" s="2"/>
      <c r="L36" s="2"/>
      <c r="U36" s="1"/>
    </row>
    <row r="37" spans="1:23" x14ac:dyDescent="0.3">
      <c r="A37" s="2"/>
      <c r="B37" s="4"/>
      <c r="C37" s="4"/>
      <c r="D37" s="4"/>
      <c r="E37" s="2"/>
      <c r="F37" s="2"/>
      <c r="G37" s="2"/>
      <c r="H37" s="6"/>
      <c r="I37" s="2"/>
      <c r="J37" s="2"/>
      <c r="K37" s="2"/>
      <c r="L37" s="2"/>
      <c r="U37" s="1"/>
    </row>
    <row r="38" spans="1:23" x14ac:dyDescent="0.3">
      <c r="A38" s="2"/>
      <c r="B38" s="4"/>
      <c r="C38" s="4"/>
      <c r="D38" s="4"/>
      <c r="E38" s="2"/>
      <c r="F38" s="2"/>
      <c r="G38" s="2"/>
      <c r="H38" s="6"/>
      <c r="I38" s="2"/>
      <c r="J38" s="2"/>
      <c r="K38" s="2"/>
      <c r="L38" s="2"/>
    </row>
    <row r="39" spans="1:23" x14ac:dyDescent="0.3">
      <c r="A39" s="2"/>
      <c r="B39" s="54"/>
      <c r="C39" s="54"/>
      <c r="D39" s="4"/>
      <c r="E39" s="2"/>
      <c r="F39" s="55"/>
      <c r="G39" s="55"/>
      <c r="H39" s="6"/>
      <c r="I39" s="2"/>
      <c r="J39" s="2"/>
      <c r="K39" s="2"/>
      <c r="L39" s="2"/>
    </row>
    <row r="40" spans="1:23" x14ac:dyDescent="0.3">
      <c r="A40" s="2"/>
      <c r="B40" s="54"/>
      <c r="C40" s="54"/>
      <c r="D40" s="4"/>
      <c r="E40" s="2"/>
      <c r="F40" s="55"/>
      <c r="G40" s="55"/>
      <c r="H40" s="6"/>
      <c r="I40" s="2"/>
      <c r="J40" s="2"/>
      <c r="K40" s="2"/>
      <c r="L40" s="2"/>
      <c r="U40" s="7"/>
    </row>
    <row r="41" spans="1:23" x14ac:dyDescent="0.3">
      <c r="A41" s="2"/>
      <c r="B41" s="54"/>
      <c r="C41" s="54"/>
      <c r="D41" s="4"/>
      <c r="E41" s="2"/>
      <c r="F41" s="55"/>
      <c r="G41" s="55"/>
      <c r="H41" s="6"/>
      <c r="I41" s="2"/>
      <c r="J41" s="2"/>
      <c r="K41" s="2"/>
      <c r="L41" s="2"/>
    </row>
    <row r="42" spans="1:23" x14ac:dyDescent="0.3">
      <c r="A42" s="2"/>
      <c r="B42" s="54"/>
      <c r="C42" s="54"/>
      <c r="D42" s="4"/>
      <c r="E42" s="2"/>
      <c r="F42" s="55"/>
      <c r="G42" s="55"/>
      <c r="H42" s="6"/>
      <c r="I42" s="2"/>
      <c r="J42" s="2"/>
      <c r="K42" s="2"/>
      <c r="L42" s="2"/>
    </row>
    <row r="43" spans="1:23" x14ac:dyDescent="0.3">
      <c r="A43" s="2"/>
      <c r="B43" s="54"/>
      <c r="C43" s="54"/>
      <c r="D43" s="2"/>
      <c r="E43" s="2"/>
      <c r="F43" s="2"/>
      <c r="G43" s="2"/>
      <c r="H43" s="6"/>
      <c r="I43" s="2"/>
      <c r="J43" s="2"/>
      <c r="K43" s="2"/>
      <c r="L43" s="2"/>
    </row>
    <row r="44" spans="1:23" x14ac:dyDescent="0.3">
      <c r="A44" s="2"/>
      <c r="B44" s="4"/>
      <c r="C44" s="4"/>
      <c r="D44" s="4"/>
      <c r="E44" s="2"/>
      <c r="F44" s="2"/>
      <c r="G44" s="2"/>
      <c r="H44" s="6"/>
      <c r="I44" s="2"/>
      <c r="J44" s="2"/>
      <c r="K44" s="4"/>
      <c r="L44" s="4"/>
      <c r="M44" s="1"/>
      <c r="N44" s="1"/>
      <c r="O44" s="1"/>
      <c r="P44" s="1"/>
      <c r="Q44" s="1"/>
      <c r="R44" s="1"/>
      <c r="S44" s="1"/>
    </row>
    <row r="45" spans="1:23" x14ac:dyDescent="0.3">
      <c r="A45" s="2"/>
      <c r="B45" s="4"/>
      <c r="C45" s="4"/>
      <c r="D45" s="4"/>
      <c r="E45" s="2"/>
      <c r="F45" s="2"/>
      <c r="G45" s="2"/>
      <c r="H45" s="6"/>
      <c r="I45" s="2"/>
      <c r="J45" s="2"/>
      <c r="K45" s="4"/>
      <c r="L45" s="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3">
      <c r="A46" s="2"/>
      <c r="B46" s="4"/>
      <c r="C46" s="4"/>
      <c r="D46" s="4"/>
      <c r="E46" s="2"/>
      <c r="F46" s="2"/>
      <c r="G46" s="2"/>
      <c r="H46" s="6"/>
      <c r="I46" s="2"/>
      <c r="J46" s="2"/>
      <c r="K46" s="4"/>
      <c r="L46" s="4"/>
      <c r="M46" s="1"/>
      <c r="N46" s="1"/>
      <c r="O46" s="10"/>
      <c r="P46" s="8"/>
      <c r="Q46" s="8"/>
      <c r="R46" s="8"/>
    </row>
    <row r="47" spans="1:23" x14ac:dyDescent="0.3">
      <c r="A47" s="2"/>
      <c r="B47" s="4"/>
      <c r="C47" s="4"/>
      <c r="D47" s="4"/>
      <c r="E47" s="2"/>
      <c r="F47" s="55"/>
      <c r="G47" s="55"/>
      <c r="H47" s="6"/>
      <c r="I47" s="2"/>
      <c r="J47" s="2"/>
      <c r="K47" s="4"/>
      <c r="L47" s="4"/>
      <c r="M47" s="1"/>
      <c r="N47" s="1"/>
      <c r="P47" s="1"/>
    </row>
    <row r="48" spans="1:23" x14ac:dyDescent="0.3">
      <c r="A48" s="2"/>
      <c r="B48" s="4"/>
      <c r="C48" s="4"/>
      <c r="D48" s="4"/>
      <c r="E48" s="2"/>
      <c r="F48" s="55"/>
      <c r="G48" s="55"/>
      <c r="H48" s="6"/>
      <c r="I48" s="2"/>
      <c r="J48" s="2"/>
      <c r="K48" s="4"/>
      <c r="L48" s="4"/>
      <c r="M48" s="1"/>
      <c r="N48" s="1"/>
      <c r="P48" s="1"/>
    </row>
    <row r="49" spans="1:23" x14ac:dyDescent="0.3">
      <c r="A49" s="2"/>
      <c r="B49" s="4"/>
      <c r="C49" s="4"/>
      <c r="D49" s="4"/>
      <c r="E49" s="2"/>
      <c r="F49" s="55"/>
      <c r="G49" s="55"/>
      <c r="H49" s="6"/>
      <c r="I49" s="2"/>
      <c r="J49" s="2"/>
      <c r="K49" s="4"/>
      <c r="L49" s="4"/>
      <c r="M49" s="1"/>
      <c r="N49" s="1"/>
      <c r="O49" s="1"/>
      <c r="P49" s="1"/>
    </row>
    <row r="50" spans="1:23" x14ac:dyDescent="0.3">
      <c r="A50" s="2"/>
      <c r="B50" s="4"/>
      <c r="C50" s="4"/>
      <c r="D50" s="4"/>
      <c r="E50" s="2"/>
      <c r="F50" s="55"/>
      <c r="G50" s="55"/>
      <c r="H50" s="6"/>
      <c r="I50" s="2"/>
      <c r="J50" s="2"/>
      <c r="K50" s="4"/>
      <c r="L50" s="4"/>
      <c r="M50" s="1"/>
      <c r="N50" s="1"/>
      <c r="O50" s="1"/>
      <c r="P50" s="1"/>
    </row>
    <row r="51" spans="1:23" x14ac:dyDescent="0.3">
      <c r="A51" s="2"/>
      <c r="B51" s="4"/>
      <c r="C51" s="4"/>
      <c r="D51" s="2"/>
      <c r="E51" s="2"/>
      <c r="F51" s="2"/>
      <c r="G51" s="2"/>
      <c r="H51" s="6"/>
      <c r="I51" s="2"/>
      <c r="J51" s="2"/>
      <c r="K51" s="4"/>
      <c r="L51" s="4"/>
      <c r="M51" s="1"/>
      <c r="N51" s="1"/>
      <c r="O51" s="1"/>
      <c r="P51" s="1"/>
      <c r="Q51" s="1"/>
    </row>
    <row r="52" spans="1:23" x14ac:dyDescent="0.3">
      <c r="A52" s="2"/>
      <c r="B52" s="4"/>
      <c r="C52" s="4"/>
      <c r="D52" s="4"/>
      <c r="E52" s="2"/>
      <c r="F52" s="2"/>
      <c r="G52" s="2"/>
      <c r="H52" s="6"/>
      <c r="I52" s="2"/>
      <c r="J52" s="2"/>
      <c r="K52" s="4"/>
      <c r="L52" s="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3">
      <c r="A53" s="2"/>
      <c r="B53" s="4"/>
      <c r="C53" s="4"/>
      <c r="D53" s="4"/>
      <c r="E53" s="2"/>
      <c r="F53" s="2"/>
      <c r="G53" s="2"/>
      <c r="H53" s="6"/>
      <c r="I53" s="2"/>
      <c r="J53" s="2"/>
      <c r="K53" s="2"/>
      <c r="L53" s="2"/>
      <c r="M53" s="1"/>
      <c r="N53" s="1"/>
      <c r="O53" s="10"/>
      <c r="P53" s="8"/>
      <c r="Q53" s="8"/>
      <c r="R53" s="8"/>
      <c r="S53" s="1"/>
      <c r="T53" s="8"/>
      <c r="U53" s="8"/>
      <c r="V53" s="8"/>
      <c r="W53" s="1"/>
    </row>
    <row r="54" spans="1:23" x14ac:dyDescent="0.3">
      <c r="A54" s="2"/>
      <c r="B54" s="4"/>
      <c r="C54" s="4"/>
      <c r="D54" s="4"/>
      <c r="E54" s="2"/>
      <c r="F54" s="2"/>
      <c r="G54" s="2"/>
      <c r="H54" s="6"/>
      <c r="I54" s="2"/>
      <c r="J54" s="2"/>
      <c r="K54" s="4"/>
      <c r="L54" s="4"/>
      <c r="M54" s="1"/>
      <c r="N54" s="1"/>
      <c r="O54" s="1"/>
      <c r="P54" s="1"/>
      <c r="Q54" s="1"/>
    </row>
    <row r="55" spans="1:23" x14ac:dyDescent="0.3">
      <c r="A55" s="2"/>
      <c r="B55" s="4"/>
      <c r="C55" s="4"/>
      <c r="D55" s="4"/>
      <c r="E55" s="2"/>
      <c r="F55" s="55"/>
      <c r="G55" s="55"/>
      <c r="H55" s="6"/>
      <c r="I55" s="2"/>
      <c r="J55" s="2"/>
      <c r="K55" s="4"/>
      <c r="L55" s="4"/>
      <c r="M55" s="1"/>
      <c r="N55" s="1"/>
      <c r="O55" s="1"/>
      <c r="P55" s="1"/>
      <c r="Q55" s="1"/>
    </row>
    <row r="56" spans="1:23" x14ac:dyDescent="0.3">
      <c r="A56" s="2"/>
      <c r="B56" s="4"/>
      <c r="C56" s="4"/>
      <c r="D56" s="4"/>
      <c r="E56" s="2"/>
      <c r="F56" s="55"/>
      <c r="G56" s="55"/>
      <c r="H56" s="6"/>
      <c r="I56" s="2"/>
      <c r="J56" s="2"/>
      <c r="K56" s="4"/>
      <c r="L56" s="4"/>
      <c r="M56" s="1"/>
      <c r="N56" s="1"/>
      <c r="O56" s="1"/>
      <c r="P56" s="1"/>
      <c r="Q56" s="1"/>
    </row>
    <row r="57" spans="1:23" x14ac:dyDescent="0.3">
      <c r="A57" s="2"/>
      <c r="B57" s="4"/>
      <c r="C57" s="4"/>
      <c r="D57" s="4"/>
      <c r="E57" s="2"/>
      <c r="F57" s="55"/>
      <c r="G57" s="55"/>
      <c r="H57" s="6"/>
      <c r="I57" s="2"/>
      <c r="J57" s="2"/>
      <c r="K57" s="4"/>
      <c r="L57" s="4"/>
      <c r="M57" s="1"/>
      <c r="N57" s="1"/>
      <c r="O57" s="1"/>
      <c r="P57" s="1"/>
      <c r="Q57" s="1"/>
    </row>
    <row r="58" spans="1:23" x14ac:dyDescent="0.3">
      <c r="A58" s="2"/>
      <c r="B58" s="4"/>
      <c r="C58" s="4"/>
      <c r="D58" s="4"/>
      <c r="E58" s="2"/>
      <c r="F58" s="55"/>
      <c r="G58" s="55"/>
      <c r="H58" s="6"/>
      <c r="I58" s="2"/>
      <c r="J58" s="2"/>
      <c r="K58" s="4"/>
      <c r="L58" s="4"/>
      <c r="M58" s="1"/>
      <c r="N58" s="1"/>
      <c r="O58" s="1"/>
      <c r="P58" s="1"/>
      <c r="Q58" s="1"/>
    </row>
    <row r="59" spans="1:23" x14ac:dyDescent="0.3">
      <c r="A59" s="2"/>
      <c r="B59" s="4"/>
      <c r="C59" s="4"/>
      <c r="D59" s="2"/>
      <c r="E59" s="2"/>
      <c r="F59" s="2"/>
      <c r="G59" s="2"/>
      <c r="H59" s="6"/>
      <c r="I59" s="2"/>
      <c r="J59" s="2"/>
      <c r="K59" s="4"/>
      <c r="L59" s="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3">
      <c r="A60" s="2"/>
      <c r="B60" s="4"/>
      <c r="C60" s="4"/>
      <c r="D60" s="4"/>
      <c r="E60" s="2"/>
      <c r="F60" s="2"/>
      <c r="G60" s="2"/>
      <c r="H60" s="6"/>
      <c r="I60" s="2"/>
      <c r="J60" s="2"/>
      <c r="K60" s="4"/>
      <c r="L60" s="4"/>
      <c r="M60" s="1"/>
      <c r="N60" s="1"/>
      <c r="O60" s="10"/>
      <c r="P60" s="8"/>
      <c r="Q60" s="8"/>
      <c r="R60" s="8"/>
      <c r="S60" s="10"/>
      <c r="T60" s="8"/>
      <c r="U60" s="8"/>
      <c r="V60" s="8"/>
    </row>
    <row r="61" spans="1:23" x14ac:dyDescent="0.3">
      <c r="A61" s="2"/>
      <c r="B61" s="4"/>
      <c r="C61" s="4"/>
      <c r="D61" s="4"/>
      <c r="E61" s="2"/>
      <c r="F61" s="2"/>
      <c r="G61" s="2"/>
      <c r="H61" s="6"/>
      <c r="I61" s="2"/>
      <c r="J61" s="2"/>
      <c r="K61" s="4"/>
      <c r="L61" s="4"/>
      <c r="M61" s="1"/>
      <c r="N61" s="1"/>
      <c r="O61" s="1"/>
      <c r="P61" s="1"/>
      <c r="Q61" s="1"/>
    </row>
    <row r="62" spans="1:23" x14ac:dyDescent="0.3">
      <c r="A62" s="2"/>
      <c r="B62" s="4"/>
      <c r="C62" s="4"/>
      <c r="D62" s="4"/>
      <c r="E62" s="2"/>
      <c r="F62" s="2"/>
      <c r="G62" s="2"/>
      <c r="H62" s="6"/>
      <c r="I62" s="2"/>
      <c r="J62" s="2"/>
      <c r="K62" s="4"/>
      <c r="L62" s="4"/>
      <c r="M62" s="1"/>
      <c r="N62" s="1"/>
      <c r="O62" s="1"/>
      <c r="P62" s="1"/>
      <c r="Q62" s="1"/>
    </row>
    <row r="63" spans="1:23" x14ac:dyDescent="0.3">
      <c r="A63" s="2"/>
      <c r="B63" s="4"/>
      <c r="C63" s="4"/>
      <c r="D63" s="4"/>
      <c r="E63" s="2"/>
      <c r="F63" s="55"/>
      <c r="G63" s="55"/>
      <c r="H63" s="6"/>
      <c r="I63" s="2"/>
      <c r="J63" s="2"/>
      <c r="K63" s="4"/>
      <c r="L63" s="4"/>
      <c r="M63" s="1"/>
      <c r="N63" s="1"/>
      <c r="O63" s="1"/>
      <c r="P63" s="1"/>
      <c r="Q63" s="1"/>
    </row>
    <row r="64" spans="1:23" x14ac:dyDescent="0.3">
      <c r="A64" s="2"/>
      <c r="B64" s="4"/>
      <c r="C64" s="4"/>
      <c r="D64" s="4"/>
      <c r="E64" s="2"/>
      <c r="F64" s="55"/>
      <c r="G64" s="55"/>
      <c r="H64" s="6"/>
      <c r="I64" s="2"/>
      <c r="J64" s="2"/>
      <c r="K64" s="4"/>
      <c r="L64" s="4"/>
      <c r="M64" s="1"/>
      <c r="N64" s="1"/>
      <c r="O64" s="1"/>
      <c r="P64" s="1"/>
      <c r="Q64" s="1"/>
    </row>
    <row r="65" spans="1:23" x14ac:dyDescent="0.3">
      <c r="A65" s="2"/>
      <c r="B65" s="4"/>
      <c r="C65" s="4"/>
      <c r="D65" s="4"/>
      <c r="E65" s="2"/>
      <c r="F65" s="55"/>
      <c r="G65" s="55"/>
      <c r="H65" s="6"/>
      <c r="I65" s="2"/>
      <c r="J65" s="2"/>
      <c r="K65" s="4"/>
      <c r="L65" s="4"/>
      <c r="M65" s="1"/>
      <c r="N65" s="1"/>
      <c r="O65" s="1"/>
      <c r="P65" s="1"/>
      <c r="Q65" s="1"/>
    </row>
    <row r="66" spans="1:23" x14ac:dyDescent="0.3">
      <c r="A66" s="2"/>
      <c r="B66" s="4"/>
      <c r="C66" s="4"/>
      <c r="D66" s="4"/>
      <c r="E66" s="2"/>
      <c r="F66" s="55"/>
      <c r="G66" s="55"/>
      <c r="H66" s="6"/>
      <c r="I66" s="2"/>
      <c r="J66" s="2"/>
      <c r="K66" s="4"/>
      <c r="L66" s="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3">
      <c r="A67" s="2"/>
      <c r="B67" s="4"/>
      <c r="C67" s="4"/>
      <c r="D67" s="2"/>
      <c r="E67" s="2"/>
      <c r="F67" s="2"/>
      <c r="G67" s="2"/>
      <c r="H67" s="6"/>
      <c r="I67" s="2"/>
      <c r="J67" s="2"/>
      <c r="K67" s="4"/>
      <c r="L67" s="4"/>
      <c r="M67" s="1"/>
      <c r="N67" s="1"/>
      <c r="O67" s="10"/>
      <c r="P67" s="8"/>
      <c r="Q67" s="8"/>
      <c r="R67" s="8"/>
      <c r="S67" s="10"/>
      <c r="T67" s="8"/>
      <c r="U67" s="8"/>
      <c r="V67" s="8"/>
    </row>
    <row r="68" spans="1:23" x14ac:dyDescent="0.3">
      <c r="A68" s="2"/>
      <c r="B68" s="4"/>
      <c r="C68" s="4"/>
      <c r="D68" s="4"/>
      <c r="E68" s="2"/>
      <c r="F68" s="2"/>
      <c r="G68" s="2"/>
      <c r="H68" s="6"/>
      <c r="I68" s="2"/>
      <c r="J68" s="2"/>
      <c r="K68" s="4"/>
      <c r="L68" s="4"/>
      <c r="M68" s="1"/>
      <c r="N68" s="1"/>
      <c r="O68" s="1"/>
      <c r="P68" s="1"/>
      <c r="Q68" s="1"/>
    </row>
    <row r="69" spans="1:23" x14ac:dyDescent="0.3">
      <c r="A69" s="2"/>
      <c r="B69" s="4"/>
      <c r="C69" s="4"/>
      <c r="D69" s="4"/>
      <c r="E69" s="2"/>
      <c r="F69" s="2"/>
      <c r="G69" s="2"/>
      <c r="H69" s="6"/>
      <c r="I69" s="2"/>
      <c r="J69" s="2"/>
      <c r="K69" s="4"/>
      <c r="L69" s="4"/>
      <c r="M69" s="1"/>
      <c r="N69" s="1"/>
      <c r="O69" s="1"/>
      <c r="P69" s="1"/>
      <c r="Q69" s="1"/>
    </row>
    <row r="70" spans="1:23" x14ac:dyDescent="0.3">
      <c r="A70" s="2"/>
      <c r="B70" s="4"/>
      <c r="C70" s="4"/>
      <c r="D70" s="4"/>
      <c r="E70" s="2"/>
      <c r="F70" s="2"/>
      <c r="G70" s="2"/>
      <c r="H70" s="6"/>
      <c r="I70" s="2"/>
      <c r="J70" s="2"/>
      <c r="K70" s="2"/>
      <c r="L70" s="2"/>
    </row>
    <row r="71" spans="1:23" x14ac:dyDescent="0.3">
      <c r="A71" s="2"/>
      <c r="B71" s="4"/>
      <c r="C71" s="4"/>
      <c r="D71" s="4"/>
      <c r="E71" s="2"/>
      <c r="F71" s="2"/>
      <c r="G71" s="2"/>
      <c r="H71" s="6"/>
      <c r="I71" s="2"/>
      <c r="J71" s="2"/>
      <c r="K71" s="2"/>
      <c r="L71" s="2"/>
    </row>
    <row r="72" spans="1:23" x14ac:dyDescent="0.3">
      <c r="A72" s="2"/>
      <c r="B72" s="4"/>
      <c r="C72" s="4"/>
      <c r="D72" s="4"/>
      <c r="E72" s="2"/>
      <c r="F72" s="2"/>
      <c r="G72" s="2"/>
      <c r="H72" s="6"/>
      <c r="I72" s="2"/>
      <c r="J72" s="2"/>
      <c r="K72" s="2"/>
      <c r="L72" s="2"/>
    </row>
    <row r="73" spans="1:23" x14ac:dyDescent="0.3">
      <c r="A73" s="2"/>
      <c r="B73" s="4"/>
      <c r="C73" s="4"/>
      <c r="D73" s="4"/>
      <c r="E73" s="2"/>
      <c r="F73" s="2"/>
      <c r="G73" s="2"/>
      <c r="H73" s="6"/>
      <c r="I73" s="2"/>
      <c r="J73" s="2"/>
      <c r="K73" s="2"/>
      <c r="L73" s="2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3">
      <c r="A74" s="2"/>
      <c r="B74" s="4"/>
      <c r="C74" s="4"/>
      <c r="D74" s="4"/>
      <c r="E74" s="2"/>
      <c r="F74" s="2"/>
      <c r="G74" s="2"/>
      <c r="H74" s="6"/>
      <c r="I74" s="2"/>
      <c r="J74" s="2"/>
      <c r="K74" s="2"/>
      <c r="L74" s="2"/>
      <c r="O74" s="10"/>
      <c r="P74" s="8"/>
      <c r="Q74" s="8"/>
      <c r="R74" s="8"/>
      <c r="S74" s="10"/>
      <c r="T74" s="8"/>
      <c r="U74" s="8"/>
      <c r="V74" s="8"/>
    </row>
    <row r="75" spans="1:23" x14ac:dyDescent="0.3">
      <c r="A75" s="2"/>
      <c r="B75" s="4"/>
      <c r="C75" s="4"/>
      <c r="D75" s="4"/>
      <c r="E75" s="2"/>
      <c r="F75" s="2"/>
      <c r="G75" s="2"/>
      <c r="H75" s="6"/>
      <c r="I75" s="2"/>
      <c r="J75" s="2"/>
      <c r="K75" s="2"/>
      <c r="L75" s="2"/>
    </row>
    <row r="76" spans="1:23" x14ac:dyDescent="0.3">
      <c r="B76" s="1"/>
      <c r="C76" s="1"/>
      <c r="D76" s="1"/>
    </row>
    <row r="77" spans="1:23" x14ac:dyDescent="0.3">
      <c r="B77" s="1"/>
      <c r="C77" s="1"/>
      <c r="D77" s="1"/>
    </row>
  </sheetData>
  <mergeCells count="1">
    <mergeCell ref="A19:D19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4</vt:i4>
      </vt:variant>
    </vt:vector>
  </HeadingPairs>
  <TitlesOfParts>
    <vt:vector size="6" baseType="lpstr">
      <vt:lpstr>BHOD</vt:lpstr>
      <vt:lpstr>BHOD DIY</vt:lpstr>
      <vt:lpstr>4x</vt:lpstr>
      <vt:lpstr>4y</vt:lpstr>
      <vt:lpstr>4T</vt:lpstr>
      <vt:lpstr>4LV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Lane, Alan</cp:lastModifiedBy>
  <cp:lastPrinted>2018-05-21T14:56:39Z</cp:lastPrinted>
  <dcterms:created xsi:type="dcterms:W3CDTF">2018-05-19T23:02:09Z</dcterms:created>
  <dcterms:modified xsi:type="dcterms:W3CDTF">2019-07-23T18:46:56Z</dcterms:modified>
</cp:coreProperties>
</file>