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obiedw\Desktop\Documents\A Separations Book\HW Solutions\"/>
    </mc:Choice>
  </mc:AlternateContent>
  <bookViews>
    <workbookView xWindow="0" yWindow="0" windowWidth="24000" windowHeight="10890" tabRatio="834" activeTab="1"/>
  </bookViews>
  <sheets>
    <sheet name="VLE" sheetId="36" r:id="rId1"/>
    <sheet name="3-Stage" sheetId="14" r:id="rId2"/>
    <sheet name="3 Stage xy" sheetId="18" r:id="rId3"/>
  </sheets>
  <definedNames>
    <definedName name="solver_adj" localSheetId="1" hidden="1">'3-Stage'!$D$5:$H$7</definedName>
    <definedName name="solver_adj" localSheetId="0" hidden="1">VLE!$H$6:$H$106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2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'3-Stage'!$K$5:$O$7</definedName>
    <definedName name="solver_lhs1" localSheetId="0" hidden="1">VLE!$K$7:$K$106</definedName>
    <definedName name="solver_lhs2" localSheetId="1" hidden="1">'3-Stage'!$M$4:$M$12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1</definedName>
    <definedName name="solver_num" localSheetId="0" hidden="1">1</definedName>
    <definedName name="solver_nwt" localSheetId="1" hidden="1">1</definedName>
    <definedName name="solver_nwt" localSheetId="0" hidden="1">1</definedName>
    <definedName name="solver_opt" localSheetId="1" hidden="1">'3-Stage'!$K$5</definedName>
    <definedName name="solver_opt" localSheetId="0" hidden="1">VLE!$K$6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2</definedName>
    <definedName name="solver_rel1" localSheetId="1" hidden="1">2</definedName>
    <definedName name="solver_rel1" localSheetId="0" hidden="1">2</definedName>
    <definedName name="solver_rel2" localSheetId="1" hidden="1">2</definedName>
    <definedName name="solver_rhs1" localSheetId="1" hidden="1">0</definedName>
    <definedName name="solver_rhs1" localSheetId="0" hidden="1">0</definedName>
    <definedName name="solver_rhs2" localSheetId="1" hidden="1">0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3</definedName>
    <definedName name="solver_typ" localSheetId="0" hidden="1">3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" i="14" l="1"/>
  <c r="L22" i="14"/>
  <c r="K22" i="14"/>
  <c r="J7" i="36"/>
  <c r="J8" i="36"/>
  <c r="J9" i="36"/>
  <c r="J10" i="36"/>
  <c r="J11" i="36"/>
  <c r="J12" i="36"/>
  <c r="J13" i="36"/>
  <c r="J14" i="36"/>
  <c r="J15" i="36"/>
  <c r="J16" i="36"/>
  <c r="J17" i="36"/>
  <c r="J18" i="36"/>
  <c r="J19" i="36"/>
  <c r="J20" i="36"/>
  <c r="J21" i="36"/>
  <c r="J22" i="36"/>
  <c r="J23" i="36"/>
  <c r="J24" i="36"/>
  <c r="J25" i="36"/>
  <c r="J26" i="36"/>
  <c r="J27" i="36"/>
  <c r="J28" i="36"/>
  <c r="J29" i="36"/>
  <c r="J30" i="36"/>
  <c r="J31" i="36"/>
  <c r="J32" i="36"/>
  <c r="J33" i="36"/>
  <c r="J34" i="36"/>
  <c r="J35" i="36"/>
  <c r="J36" i="36"/>
  <c r="J37" i="36"/>
  <c r="J38" i="36"/>
  <c r="J39" i="36"/>
  <c r="J40" i="36"/>
  <c r="J41" i="36"/>
  <c r="J42" i="36"/>
  <c r="J43" i="36"/>
  <c r="J44" i="36"/>
  <c r="J45" i="36"/>
  <c r="J46" i="36"/>
  <c r="J47" i="36"/>
  <c r="J48" i="36"/>
  <c r="J49" i="36"/>
  <c r="J50" i="36"/>
  <c r="J51" i="36"/>
  <c r="J52" i="36"/>
  <c r="J53" i="36"/>
  <c r="J54" i="36"/>
  <c r="J55" i="36"/>
  <c r="J56" i="36"/>
  <c r="J57" i="36"/>
  <c r="J58" i="36"/>
  <c r="J59" i="36"/>
  <c r="J60" i="36"/>
  <c r="J61" i="36"/>
  <c r="J62" i="36"/>
  <c r="J63" i="36"/>
  <c r="J64" i="36"/>
  <c r="J65" i="36"/>
  <c r="J66" i="36"/>
  <c r="J67" i="36"/>
  <c r="J68" i="36"/>
  <c r="J69" i="36"/>
  <c r="J70" i="36"/>
  <c r="J71" i="36"/>
  <c r="J72" i="36"/>
  <c r="J73" i="36"/>
  <c r="J74" i="36"/>
  <c r="J75" i="36"/>
  <c r="J76" i="36"/>
  <c r="J77" i="36"/>
  <c r="J78" i="36"/>
  <c r="J79" i="36"/>
  <c r="J80" i="36"/>
  <c r="J81" i="36"/>
  <c r="J82" i="36"/>
  <c r="J83" i="36"/>
  <c r="J84" i="36"/>
  <c r="J85" i="36"/>
  <c r="J86" i="36"/>
  <c r="J87" i="36"/>
  <c r="J88" i="36"/>
  <c r="J89" i="36"/>
  <c r="J90" i="36"/>
  <c r="J91" i="36"/>
  <c r="J92" i="36"/>
  <c r="J93" i="36"/>
  <c r="J94" i="36"/>
  <c r="J95" i="36"/>
  <c r="J96" i="36"/>
  <c r="J97" i="36"/>
  <c r="J98" i="36"/>
  <c r="J99" i="36"/>
  <c r="J100" i="36"/>
  <c r="J101" i="36"/>
  <c r="J102" i="36"/>
  <c r="J103" i="36"/>
  <c r="J104" i="36"/>
  <c r="J105" i="36"/>
  <c r="J106" i="36"/>
  <c r="J6" i="36"/>
  <c r="I7" i="36"/>
  <c r="I8" i="36"/>
  <c r="G8" i="36" s="1"/>
  <c r="I9" i="36"/>
  <c r="G9" i="36" s="1"/>
  <c r="I10" i="36"/>
  <c r="G10" i="36" s="1"/>
  <c r="I11" i="36"/>
  <c r="G11" i="36" s="1"/>
  <c r="I12" i="36"/>
  <c r="G12" i="36" s="1"/>
  <c r="I13" i="36"/>
  <c r="G13" i="36" s="1"/>
  <c r="I14" i="36"/>
  <c r="G14" i="36" s="1"/>
  <c r="I15" i="36"/>
  <c r="G15" i="36" s="1"/>
  <c r="I16" i="36"/>
  <c r="G16" i="36" s="1"/>
  <c r="I17" i="36"/>
  <c r="G17" i="36" s="1"/>
  <c r="I18" i="36"/>
  <c r="G18" i="36" s="1"/>
  <c r="I19" i="36"/>
  <c r="G19" i="36" s="1"/>
  <c r="I20" i="36"/>
  <c r="G20" i="36" s="1"/>
  <c r="I21" i="36"/>
  <c r="G21" i="36" s="1"/>
  <c r="I22" i="36"/>
  <c r="G22" i="36" s="1"/>
  <c r="I23" i="36"/>
  <c r="G23" i="36" s="1"/>
  <c r="I24" i="36"/>
  <c r="G24" i="36" s="1"/>
  <c r="I25" i="36"/>
  <c r="G25" i="36" s="1"/>
  <c r="I26" i="36"/>
  <c r="G26" i="36" s="1"/>
  <c r="I27" i="36"/>
  <c r="G27" i="36" s="1"/>
  <c r="I28" i="36"/>
  <c r="G28" i="36" s="1"/>
  <c r="I29" i="36"/>
  <c r="G29" i="36" s="1"/>
  <c r="I30" i="36"/>
  <c r="G30" i="36" s="1"/>
  <c r="I31" i="36"/>
  <c r="G31" i="36" s="1"/>
  <c r="I32" i="36"/>
  <c r="G32" i="36" s="1"/>
  <c r="I33" i="36"/>
  <c r="G33" i="36" s="1"/>
  <c r="I34" i="36"/>
  <c r="G34" i="36" s="1"/>
  <c r="I35" i="36"/>
  <c r="G35" i="36" s="1"/>
  <c r="I36" i="36"/>
  <c r="G36" i="36" s="1"/>
  <c r="I37" i="36"/>
  <c r="G37" i="36" s="1"/>
  <c r="I38" i="36"/>
  <c r="G38" i="36" s="1"/>
  <c r="I39" i="36"/>
  <c r="G39" i="36" s="1"/>
  <c r="I40" i="36"/>
  <c r="G40" i="36" s="1"/>
  <c r="I41" i="36"/>
  <c r="G41" i="36" s="1"/>
  <c r="I42" i="36"/>
  <c r="I43" i="36"/>
  <c r="G43" i="36" s="1"/>
  <c r="I44" i="36"/>
  <c r="G44" i="36" s="1"/>
  <c r="I45" i="36"/>
  <c r="G45" i="36" s="1"/>
  <c r="I46" i="36"/>
  <c r="I47" i="36"/>
  <c r="G47" i="36" s="1"/>
  <c r="I48" i="36"/>
  <c r="G48" i="36" s="1"/>
  <c r="I49" i="36"/>
  <c r="G49" i="36" s="1"/>
  <c r="I50" i="36"/>
  <c r="G50" i="36" s="1"/>
  <c r="I51" i="36"/>
  <c r="G51" i="36" s="1"/>
  <c r="I52" i="36"/>
  <c r="G52" i="36" s="1"/>
  <c r="I53" i="36"/>
  <c r="G53" i="36" s="1"/>
  <c r="I54" i="36"/>
  <c r="G54" i="36" s="1"/>
  <c r="I55" i="36"/>
  <c r="G55" i="36" s="1"/>
  <c r="I56" i="36"/>
  <c r="I57" i="36"/>
  <c r="G57" i="36" s="1"/>
  <c r="I58" i="36"/>
  <c r="G58" i="36" s="1"/>
  <c r="I59" i="36"/>
  <c r="G59" i="36" s="1"/>
  <c r="I60" i="36"/>
  <c r="G60" i="36" s="1"/>
  <c r="I61" i="36"/>
  <c r="G61" i="36" s="1"/>
  <c r="I62" i="36"/>
  <c r="G62" i="36" s="1"/>
  <c r="I63" i="36"/>
  <c r="G63" i="36" s="1"/>
  <c r="I64" i="36"/>
  <c r="G64" i="36" s="1"/>
  <c r="I65" i="36"/>
  <c r="G65" i="36" s="1"/>
  <c r="I66" i="36"/>
  <c r="G66" i="36" s="1"/>
  <c r="I67" i="36"/>
  <c r="G67" i="36" s="1"/>
  <c r="I68" i="36"/>
  <c r="G68" i="36" s="1"/>
  <c r="I69" i="36"/>
  <c r="G69" i="36" s="1"/>
  <c r="I70" i="36"/>
  <c r="G70" i="36" s="1"/>
  <c r="I71" i="36"/>
  <c r="G71" i="36" s="1"/>
  <c r="I72" i="36"/>
  <c r="I73" i="36"/>
  <c r="G73" i="36" s="1"/>
  <c r="I74" i="36"/>
  <c r="G74" i="36" s="1"/>
  <c r="I75" i="36"/>
  <c r="G75" i="36" s="1"/>
  <c r="I76" i="36"/>
  <c r="G76" i="36" s="1"/>
  <c r="I77" i="36"/>
  <c r="G77" i="36" s="1"/>
  <c r="I78" i="36"/>
  <c r="G78" i="36" s="1"/>
  <c r="I79" i="36"/>
  <c r="G79" i="36" s="1"/>
  <c r="I80" i="36"/>
  <c r="G80" i="36" s="1"/>
  <c r="I81" i="36"/>
  <c r="G81" i="36" s="1"/>
  <c r="I82" i="36"/>
  <c r="G82" i="36" s="1"/>
  <c r="I83" i="36"/>
  <c r="G83" i="36" s="1"/>
  <c r="I84" i="36"/>
  <c r="G84" i="36" s="1"/>
  <c r="I85" i="36"/>
  <c r="G85" i="36" s="1"/>
  <c r="I86" i="36"/>
  <c r="G86" i="36" s="1"/>
  <c r="I87" i="36"/>
  <c r="G87" i="36" s="1"/>
  <c r="I88" i="36"/>
  <c r="I89" i="36"/>
  <c r="G89" i="36" s="1"/>
  <c r="I90" i="36"/>
  <c r="G90" i="36" s="1"/>
  <c r="I91" i="36"/>
  <c r="G91" i="36" s="1"/>
  <c r="I92" i="36"/>
  <c r="G92" i="36" s="1"/>
  <c r="I93" i="36"/>
  <c r="G93" i="36" s="1"/>
  <c r="I94" i="36"/>
  <c r="G94" i="36" s="1"/>
  <c r="I95" i="36"/>
  <c r="G95" i="36" s="1"/>
  <c r="I96" i="36"/>
  <c r="I97" i="36"/>
  <c r="G97" i="36" s="1"/>
  <c r="I98" i="36"/>
  <c r="G98" i="36" s="1"/>
  <c r="I99" i="36"/>
  <c r="G99" i="36" s="1"/>
  <c r="I100" i="36"/>
  <c r="G100" i="36" s="1"/>
  <c r="I101" i="36"/>
  <c r="G101" i="36" s="1"/>
  <c r="I102" i="36"/>
  <c r="G102" i="36" s="1"/>
  <c r="I103" i="36"/>
  <c r="G103" i="36" s="1"/>
  <c r="I104" i="36"/>
  <c r="G104" i="36" s="1"/>
  <c r="I105" i="36"/>
  <c r="G105" i="36" s="1"/>
  <c r="I106" i="36"/>
  <c r="G106" i="36" s="1"/>
  <c r="I6" i="36"/>
  <c r="G6" i="36" s="1"/>
  <c r="K7" i="36" l="1"/>
  <c r="G7" i="36"/>
  <c r="K6" i="36"/>
  <c r="K8" i="36"/>
  <c r="G96" i="36"/>
  <c r="G88" i="36"/>
  <c r="G72" i="36"/>
  <c r="G56" i="36"/>
  <c r="K9" i="36"/>
  <c r="G46" i="36"/>
  <c r="G42" i="36"/>
  <c r="L18" i="14"/>
  <c r="L17" i="14"/>
  <c r="L16" i="14"/>
  <c r="L15" i="14"/>
  <c r="L14" i="14"/>
  <c r="L13" i="14"/>
  <c r="K18" i="14"/>
  <c r="K17" i="14"/>
  <c r="K16" i="14"/>
  <c r="K15" i="14"/>
  <c r="K14" i="14"/>
  <c r="K13" i="14"/>
  <c r="L12" i="14"/>
  <c r="K12" i="14"/>
  <c r="O7" i="14"/>
  <c r="L7" i="14"/>
  <c r="L6" i="14"/>
  <c r="L5" i="14"/>
  <c r="K7" i="14"/>
  <c r="K6" i="14"/>
  <c r="K5" i="14"/>
  <c r="J6" i="14"/>
  <c r="N6" i="14" s="1"/>
  <c r="J7" i="14"/>
  <c r="N7" i="14" s="1"/>
  <c r="J5" i="14"/>
  <c r="N5" i="14" s="1"/>
  <c r="I6" i="14"/>
  <c r="M6" i="14" s="1"/>
  <c r="I7" i="14"/>
  <c r="M7" i="14" s="1"/>
  <c r="I5" i="14"/>
  <c r="M5" i="14" s="1"/>
  <c r="O6" i="14"/>
  <c r="O5" i="14"/>
  <c r="K11" i="36" l="1"/>
  <c r="K10" i="36" l="1"/>
  <c r="K13" i="36"/>
  <c r="K12" i="36" l="1"/>
  <c r="K15" i="36"/>
  <c r="K14" i="36" l="1"/>
  <c r="K17" i="36"/>
  <c r="K16" i="36" l="1"/>
  <c r="K19" i="36"/>
  <c r="K18" i="36" l="1"/>
  <c r="K21" i="36"/>
  <c r="K20" i="36" l="1"/>
  <c r="K23" i="36"/>
  <c r="K22" i="36" l="1"/>
  <c r="K25" i="36"/>
  <c r="K24" i="36" l="1"/>
  <c r="K27" i="36"/>
  <c r="K26" i="36" l="1"/>
  <c r="K29" i="36"/>
  <c r="K28" i="36" l="1"/>
  <c r="K31" i="36"/>
  <c r="K30" i="36" l="1"/>
  <c r="K32" i="36" s="1"/>
  <c r="K33" i="36"/>
  <c r="K34" i="36" l="1"/>
  <c r="K36" i="36" s="1"/>
  <c r="K35" i="36"/>
  <c r="K38" i="36" l="1"/>
  <c r="K40" i="36"/>
  <c r="K37" i="36"/>
  <c r="K42" i="36" l="1"/>
  <c r="K39" i="36"/>
  <c r="K41" i="36" l="1"/>
  <c r="K44" i="36"/>
  <c r="K46" i="36" l="1"/>
  <c r="K43" i="36"/>
  <c r="K45" i="36" l="1"/>
  <c r="K48" i="36"/>
  <c r="K50" i="36" l="1"/>
  <c r="K47" i="36"/>
  <c r="K49" i="36" l="1"/>
  <c r="K52" i="36"/>
  <c r="K51" i="36" l="1"/>
  <c r="K54" i="36"/>
  <c r="K56" i="36" l="1"/>
  <c r="K53" i="36"/>
  <c r="K58" i="36" l="1"/>
  <c r="K55" i="36"/>
  <c r="K57" i="36" l="1"/>
  <c r="K60" i="36"/>
  <c r="K62" i="36" l="1"/>
  <c r="K59" i="36"/>
  <c r="K61" i="36" l="1"/>
  <c r="K64" i="36"/>
  <c r="K66" i="36" l="1"/>
  <c r="K63" i="36"/>
  <c r="K65" i="36" l="1"/>
  <c r="K68" i="36"/>
  <c r="K67" i="36" l="1"/>
  <c r="K70" i="36"/>
  <c r="K72" i="36" l="1"/>
  <c r="K69" i="36"/>
  <c r="K74" i="36" l="1"/>
  <c r="K71" i="36"/>
  <c r="K73" i="36" l="1"/>
  <c r="K76" i="36"/>
  <c r="K78" i="36" l="1"/>
  <c r="K75" i="36"/>
  <c r="K77" i="36" l="1"/>
  <c r="K80" i="36"/>
  <c r="K82" i="36" l="1"/>
  <c r="K79" i="36"/>
  <c r="K81" i="36" l="1"/>
  <c r="K84" i="36"/>
  <c r="K86" i="36" l="1"/>
  <c r="K83" i="36"/>
  <c r="K85" i="36" l="1"/>
  <c r="K88" i="36"/>
  <c r="K90" i="36" l="1"/>
  <c r="K87" i="36"/>
  <c r="K89" i="36" l="1"/>
  <c r="K92" i="36"/>
  <c r="K94" i="36" l="1"/>
  <c r="K91" i="36"/>
  <c r="K93" i="36" l="1"/>
  <c r="K96" i="36"/>
  <c r="K98" i="36" l="1"/>
  <c r="K95" i="36"/>
  <c r="K100" i="36" l="1"/>
  <c r="K97" i="36"/>
  <c r="K99" i="36" l="1"/>
  <c r="K102" i="36"/>
  <c r="K104" i="36" l="1"/>
  <c r="K106" i="36"/>
  <c r="K101" i="36"/>
  <c r="K103" i="36" l="1"/>
  <c r="K105" i="36" s="1"/>
</calcChain>
</file>

<file path=xl/sharedStrings.xml><?xml version="1.0" encoding="utf-8"?>
<sst xmlns="http://schemas.openxmlformats.org/spreadsheetml/2006/main" count="58" uniqueCount="43">
  <si>
    <t>Antoine Constants</t>
  </si>
  <si>
    <t>A</t>
  </si>
  <si>
    <t>B</t>
  </si>
  <si>
    <t>C</t>
  </si>
  <si>
    <t>Benzene</t>
  </si>
  <si>
    <t>y</t>
  </si>
  <si>
    <t>x</t>
  </si>
  <si>
    <t>Specified or found by iteration</t>
  </si>
  <si>
    <t>Calculations</t>
  </si>
  <si>
    <t>x, y, z [=] mol B/mol</t>
  </si>
  <si>
    <r>
      <t xml:space="preserve">T [=] </t>
    </r>
    <r>
      <rPr>
        <vertAlign val="superscript"/>
        <sz val="16"/>
        <color theme="1"/>
        <rFont val="Calibri"/>
        <family val="2"/>
        <scheme val="minor"/>
      </rPr>
      <t>o</t>
    </r>
    <r>
      <rPr>
        <sz val="16"/>
        <color theme="1"/>
        <rFont val="Calibri"/>
        <family val="2"/>
        <scheme val="minor"/>
      </rPr>
      <t>C, P [=] mm Hg</t>
    </r>
  </si>
  <si>
    <t>F, V, L [=] mol/s</t>
  </si>
  <si>
    <t>From ChemCAD</t>
  </si>
  <si>
    <t>K-value model: NRTL</t>
  </si>
  <si>
    <r>
      <t>T (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C)</t>
    </r>
  </si>
  <si>
    <t>Benzene-Chlorobenzene (1 atm)</t>
  </si>
  <si>
    <t>Chloro</t>
  </si>
  <si>
    <t>Stage</t>
  </si>
  <si>
    <t>BP</t>
  </si>
  <si>
    <t>PS</t>
  </si>
  <si>
    <t>5.9 Benzene-Chlorobenzene</t>
  </si>
  <si>
    <t>F</t>
  </si>
  <si>
    <t>z</t>
  </si>
  <si>
    <t>L</t>
  </si>
  <si>
    <t>V</t>
  </si>
  <si>
    <t>T</t>
  </si>
  <si>
    <t>KB</t>
  </si>
  <si>
    <t>KC</t>
  </si>
  <si>
    <t>Tot MB</t>
  </si>
  <si>
    <t>B MB</t>
  </si>
  <si>
    <t>B Eq</t>
  </si>
  <si>
    <t>C Eq</t>
  </si>
  <si>
    <r>
      <t>K</t>
    </r>
    <r>
      <rPr>
        <vertAlign val="subscript"/>
        <sz val="16"/>
        <color theme="1"/>
        <rFont val="Calibri"/>
        <family val="2"/>
        <scheme val="minor"/>
      </rPr>
      <t>B</t>
    </r>
  </si>
  <si>
    <r>
      <t>K</t>
    </r>
    <r>
      <rPr>
        <vertAlign val="subscript"/>
        <sz val="16"/>
        <color theme="1"/>
        <rFont val="Calibri"/>
        <family val="2"/>
        <scheme val="minor"/>
      </rPr>
      <t>C</t>
    </r>
  </si>
  <si>
    <t>P =</t>
  </si>
  <si>
    <t>EMO</t>
  </si>
  <si>
    <t>V =</t>
  </si>
  <si>
    <t>R =</t>
  </si>
  <si>
    <t>MT</t>
  </si>
  <si>
    <t>P (mm Hg) =</t>
  </si>
  <si>
    <t>Feed</t>
  </si>
  <si>
    <t>Not  quite an ideal mixture.</t>
  </si>
  <si>
    <t>Will go with Raoult's Law anyway.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</si>
</sst>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0.0000"/>
    <numFmt numFmtId="168" formatCode="0.00000"/>
    <numFmt numFmtId="170" formatCode="0.000000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/>
    <xf numFmtId="0" fontId="4" fillId="0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7" xfId="0" applyFont="1" applyFill="1" applyBorder="1"/>
    <xf numFmtId="0" fontId="1" fillId="2" borderId="10" xfId="0" applyFont="1" applyFill="1" applyBorder="1"/>
    <xf numFmtId="0" fontId="1" fillId="4" borderId="1" xfId="0" applyFont="1" applyFill="1" applyBorder="1"/>
    <xf numFmtId="0" fontId="0" fillId="0" borderId="0" xfId="0" applyFill="1" applyBorder="1" applyAlignment="1">
      <alignment horizontal="right"/>
    </xf>
    <xf numFmtId="0" fontId="1" fillId="3" borderId="2" xfId="0" applyFont="1" applyFill="1" applyBorder="1"/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4" fillId="3" borderId="11" xfId="0" applyFont="1" applyFill="1" applyBorder="1"/>
    <xf numFmtId="0" fontId="1" fillId="4" borderId="12" xfId="0" applyFont="1" applyFill="1" applyBorder="1"/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left"/>
    </xf>
    <xf numFmtId="170" fontId="1" fillId="0" borderId="0" xfId="0" applyNumberFormat="1" applyFont="1" applyFill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170" fontId="0" fillId="0" borderId="0" xfId="0" applyNumberFormat="1"/>
    <xf numFmtId="170" fontId="1" fillId="2" borderId="0" xfId="0" applyNumberFormat="1" applyFont="1" applyFill="1" applyBorder="1" applyAlignment="1">
      <alignment horizontal="center"/>
    </xf>
    <xf numFmtId="170" fontId="1" fillId="2" borderId="7" xfId="0" applyNumberFormat="1" applyFont="1" applyFill="1" applyBorder="1" applyAlignment="1">
      <alignment horizontal="center"/>
    </xf>
    <xf numFmtId="170" fontId="1" fillId="2" borderId="9" xfId="0" applyNumberFormat="1" applyFont="1" applyFill="1" applyBorder="1" applyAlignment="1">
      <alignment horizontal="center"/>
    </xf>
    <xf numFmtId="170" fontId="1" fillId="2" borderId="10" xfId="0" applyNumberFormat="1" applyFont="1" applyFill="1" applyBorder="1" applyAlignment="1">
      <alignment horizontal="center"/>
    </xf>
    <xf numFmtId="170" fontId="1" fillId="0" borderId="0" xfId="0" applyNumberFormat="1" applyFont="1" applyFill="1" applyBorder="1"/>
    <xf numFmtId="170" fontId="0" fillId="0" borderId="0" xfId="0" applyNumberFormat="1" applyFill="1" applyBorder="1"/>
    <xf numFmtId="170" fontId="0" fillId="0" borderId="0" xfId="0" applyNumberFormat="1" applyFill="1"/>
    <xf numFmtId="170" fontId="1" fillId="0" borderId="0" xfId="0" applyNumberFormat="1" applyFont="1" applyFill="1" applyBorder="1" applyAlignment="1">
      <alignment horizontal="center"/>
    </xf>
    <xf numFmtId="0" fontId="1" fillId="3" borderId="11" xfId="0" applyFont="1" applyFill="1" applyBorder="1"/>
    <xf numFmtId="165" fontId="0" fillId="0" borderId="0" xfId="0" applyNumberFormat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8" fontId="1" fillId="2" borderId="0" xfId="0" applyNumberFormat="1" applyFont="1" applyFill="1" applyBorder="1" applyAlignment="1">
      <alignment horizontal="center"/>
    </xf>
    <xf numFmtId="170" fontId="1" fillId="2" borderId="0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8" fontId="1" fillId="2" borderId="9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70" fontId="1" fillId="2" borderId="14" xfId="0" applyNumberFormat="1" applyFont="1" applyFill="1" applyBorder="1" applyAlignment="1">
      <alignment horizontal="center"/>
    </xf>
    <xf numFmtId="170" fontId="1" fillId="2" borderId="15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35303279397767"/>
          <c:y val="3.8417612459982806E-2"/>
          <c:w val="0.85083014623172104"/>
          <c:h val="0.81328058559782002"/>
        </c:manualLayout>
      </c:layout>
      <c:scatterChart>
        <c:scatterStyle val="smoothMarker"/>
        <c:varyColors val="0"/>
        <c:ser>
          <c:idx val="2"/>
          <c:order val="0"/>
          <c:tx>
            <c:v>Stairs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1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xVal>
            <c:numRef>
              <c:f>'3-Stage'!$K$12:$K$18</c:f>
              <c:numCache>
                <c:formatCode>0.000</c:formatCode>
                <c:ptCount val="7"/>
                <c:pt idx="0">
                  <c:v>0.84628355017497559</c:v>
                </c:pt>
                <c:pt idx="1">
                  <c:v>0.54056040990047005</c:v>
                </c:pt>
                <c:pt idx="2">
                  <c:v>0.54056040990047005</c:v>
                </c:pt>
                <c:pt idx="3">
                  <c:v>0.29180558103484927</c:v>
                </c:pt>
                <c:pt idx="4">
                  <c:v>0.29180558103484927</c:v>
                </c:pt>
                <c:pt idx="5">
                  <c:v>0.15371644982501342</c:v>
                </c:pt>
                <c:pt idx="6">
                  <c:v>0.15371644982501342</c:v>
                </c:pt>
              </c:numCache>
            </c:numRef>
          </c:xVal>
          <c:yVal>
            <c:numRef>
              <c:f>'3-Stage'!$L$12:$L$18</c:f>
              <c:numCache>
                <c:formatCode>0.000</c:formatCode>
                <c:ptCount val="7"/>
                <c:pt idx="0">
                  <c:v>0.84628355017497559</c:v>
                </c:pt>
                <c:pt idx="1">
                  <c:v>0.84628355017497559</c:v>
                </c:pt>
                <c:pt idx="2">
                  <c:v>0.64246812332530578</c:v>
                </c:pt>
                <c:pt idx="3">
                  <c:v>0.64246812332530578</c:v>
                </c:pt>
                <c:pt idx="4">
                  <c:v>0.42989471224468051</c:v>
                </c:pt>
                <c:pt idx="5">
                  <c:v>0.42989471224468051</c:v>
                </c:pt>
                <c:pt idx="6">
                  <c:v>0.15371644982501342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DD0-4204-B67E-7367B4A6E0B2}"/>
            </c:ext>
          </c:extLst>
        </c:ser>
        <c:ser>
          <c:idx val="3"/>
          <c:order val="1"/>
          <c:tx>
            <c:v>Eq Curve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VLE!$F$6:$F$106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VLE!$G$6:$G$106</c:f>
              <c:numCache>
                <c:formatCode>0.000</c:formatCode>
                <c:ptCount val="101"/>
                <c:pt idx="0">
                  <c:v>0</c:v>
                </c:pt>
                <c:pt idx="1">
                  <c:v>3.7902739279070258E-2</c:v>
                </c:pt>
                <c:pt idx="2">
                  <c:v>7.4055321749273983E-2</c:v>
                </c:pt>
                <c:pt idx="3">
                  <c:v>0.10855734682106369</c:v>
                </c:pt>
                <c:pt idx="4">
                  <c:v>0.14150195759680351</c:v>
                </c:pt>
                <c:pt idx="5">
                  <c:v>0.17297628933048814</c:v>
                </c:pt>
                <c:pt idx="6">
                  <c:v>0.2030618866301587</c:v>
                </c:pt>
                <c:pt idx="7">
                  <c:v>0.23183509135237559</c:v>
                </c:pt>
                <c:pt idx="8">
                  <c:v>0.25936740306847433</c:v>
                </c:pt>
                <c:pt idx="9">
                  <c:v>0.28572581390457968</c:v>
                </c:pt>
                <c:pt idx="10">
                  <c:v>0.31097311947411616</c:v>
                </c:pt>
                <c:pt idx="11">
                  <c:v>0.33516820753502119</c:v>
                </c:pt>
                <c:pt idx="12">
                  <c:v>0.35836632591586332</c:v>
                </c:pt>
                <c:pt idx="13">
                  <c:v>0.38061933116697511</c:v>
                </c:pt>
                <c:pt idx="14">
                  <c:v>0.40197591930571736</c:v>
                </c:pt>
                <c:pt idx="15">
                  <c:v>0.42248183993992716</c:v>
                </c:pt>
                <c:pt idx="16">
                  <c:v>0.44218009497118643</c:v>
                </c:pt>
                <c:pt idx="17">
                  <c:v>0.46111112300023632</c:v>
                </c:pt>
                <c:pt idx="18">
                  <c:v>0.47931297048098687</c:v>
                </c:pt>
                <c:pt idx="19">
                  <c:v>0.49682145059740723</c:v>
                </c:pt>
                <c:pt idx="20">
                  <c:v>0.51367029076917703</c:v>
                </c:pt>
                <c:pt idx="21">
                  <c:v>0.5298912696274436</c:v>
                </c:pt>
                <c:pt idx="22">
                  <c:v>0.54551434424131218</c:v>
                </c:pt>
                <c:pt idx="23">
                  <c:v>0.560567768318744</c:v>
                </c:pt>
                <c:pt idx="24">
                  <c:v>0.57507820205223426</c:v>
                </c:pt>
                <c:pt idx="25">
                  <c:v>0.58907081422990493</c:v>
                </c:pt>
                <c:pt idx="26">
                  <c:v>0.60256937718625336</c:v>
                </c:pt>
                <c:pt idx="27">
                  <c:v>0.61559635512368016</c:v>
                </c:pt>
                <c:pt idx="28">
                  <c:v>0.62817298629582408</c:v>
                </c:pt>
                <c:pt idx="29">
                  <c:v>0.64031935950657803</c:v>
                </c:pt>
                <c:pt idx="30">
                  <c:v>0.65205448534412525</c:v>
                </c:pt>
                <c:pt idx="31">
                  <c:v>0.66339636253754064</c:v>
                </c:pt>
                <c:pt idx="32">
                  <c:v>0.67436203979383391</c:v>
                </c:pt>
                <c:pt idx="33">
                  <c:v>0.68496767344615828</c:v>
                </c:pt>
                <c:pt idx="34">
                  <c:v>0.69522858121857467</c:v>
                </c:pt>
                <c:pt idx="35">
                  <c:v>0.7051592923895581</c:v>
                </c:pt>
                <c:pt idx="36">
                  <c:v>0.71477359461486101</c:v>
                </c:pt>
                <c:pt idx="37">
                  <c:v>0.72408457765058198</c:v>
                </c:pt>
                <c:pt idx="38">
                  <c:v>0.73310467419892689</c:v>
                </c:pt>
                <c:pt idx="39">
                  <c:v>0.74184569808232326</c:v>
                </c:pt>
                <c:pt idx="40">
                  <c:v>0.75031887993591717</c:v>
                </c:pt>
                <c:pt idx="41">
                  <c:v>0.75853490059425599</c:v>
                </c:pt>
                <c:pt idx="42">
                  <c:v>0.76650392233453291</c:v>
                </c:pt>
                <c:pt idx="43">
                  <c:v>0.77423561812679909</c:v>
                </c:pt>
                <c:pt idx="44">
                  <c:v>0.78173919903011468</c:v>
                </c:pt>
                <c:pt idx="45">
                  <c:v>0.78902343986335044</c:v>
                </c:pt>
                <c:pt idx="46">
                  <c:v>0.79609670326973359</c:v>
                </c:pt>
                <c:pt idx="47">
                  <c:v>0.80296696228547282</c:v>
                </c:pt>
                <c:pt idx="48">
                  <c:v>0.80964182151456754</c:v>
                </c:pt>
                <c:pt idx="49">
                  <c:v>0.81612853700453258</c:v>
                </c:pt>
                <c:pt idx="50">
                  <c:v>0.82243403491072531</c:v>
                </c:pt>
                <c:pt idx="51">
                  <c:v>0.82856492903066137</c:v>
                </c:pt>
                <c:pt idx="52">
                  <c:v>0.83452753728375251</c:v>
                </c:pt>
                <c:pt idx="53">
                  <c:v>0.84032789720650591</c:v>
                </c:pt>
                <c:pt idx="54">
                  <c:v>0.84597178052812705</c:v>
                </c:pt>
                <c:pt idx="55">
                  <c:v>0.85146470688692988</c:v>
                </c:pt>
                <c:pt idx="56">
                  <c:v>0.85681195674354649</c:v>
                </c:pt>
                <c:pt idx="57">
                  <c:v>0.8620185835430525</c:v>
                </c:pt>
                <c:pt idx="58">
                  <c:v>0.86708942517440613</c:v>
                </c:pt>
                <c:pt idx="59">
                  <c:v>0.87202911477224099</c:v>
                </c:pt>
                <c:pt idx="60">
                  <c:v>0.87684209090290066</c:v>
                </c:pt>
                <c:pt idx="61">
                  <c:v>0.88153260717366788</c:v>
                </c:pt>
                <c:pt idx="62">
                  <c:v>0.88610474130152883</c:v>
                </c:pt>
                <c:pt idx="63">
                  <c:v>0.89056240367523176</c:v>
                </c:pt>
                <c:pt idx="64">
                  <c:v>0.89490934544216838</c:v>
                </c:pt>
                <c:pt idx="65">
                  <c:v>0.89914916614943596</c:v>
                </c:pt>
                <c:pt idx="66">
                  <c:v>0.90328532096642955</c:v>
                </c:pt>
                <c:pt idx="67">
                  <c:v>0.90732112751453975</c:v>
                </c:pt>
                <c:pt idx="68">
                  <c:v>0.91125977232778066</c:v>
                </c:pt>
                <c:pt idx="69">
                  <c:v>0.91510431696657679</c:v>
                </c:pt>
                <c:pt idx="70">
                  <c:v>0.91885770380553067</c:v>
                </c:pt>
                <c:pt idx="71">
                  <c:v>0.92252276151455725</c:v>
                </c:pt>
                <c:pt idx="72">
                  <c:v>0.92610221025155814</c:v>
                </c:pt>
                <c:pt idx="73">
                  <c:v>0.92959866658359014</c:v>
                </c:pt>
                <c:pt idx="74">
                  <c:v>0.93301464815240776</c:v>
                </c:pt>
                <c:pt idx="75">
                  <c:v>0.93635257809924588</c:v>
                </c:pt>
                <c:pt idx="76">
                  <c:v>0.93961478926273867</c:v>
                </c:pt>
                <c:pt idx="77">
                  <c:v>0.94280352816301327</c:v>
                </c:pt>
                <c:pt idx="78">
                  <c:v>0.94592095878413374</c:v>
                </c:pt>
                <c:pt idx="79">
                  <c:v>0.94896916616635929</c:v>
                </c:pt>
                <c:pt idx="80">
                  <c:v>0.95195015981893649</c:v>
                </c:pt>
                <c:pt idx="81">
                  <c:v>0.95486587696345349</c:v>
                </c:pt>
                <c:pt idx="82">
                  <c:v>0.95771818561723443</c:v>
                </c:pt>
                <c:pt idx="83">
                  <c:v>0.96050888752559016</c:v>
                </c:pt>
                <c:pt idx="84">
                  <c:v>0.96323972095127841</c:v>
                </c:pt>
                <c:pt idx="85">
                  <c:v>0.96591236332896169</c:v>
                </c:pt>
                <c:pt idx="86">
                  <c:v>0.96852843379198406</c:v>
                </c:pt>
                <c:pt idx="87">
                  <c:v>0.97108949557844337</c:v>
                </c:pt>
                <c:pt idx="88">
                  <c:v>0.97359705832293753</c:v>
                </c:pt>
                <c:pt idx="89">
                  <c:v>0.97605258024018293</c:v>
                </c:pt>
                <c:pt idx="90">
                  <c:v>0.978457470206194</c:v>
                </c:pt>
                <c:pt idx="91">
                  <c:v>0.98081308974244474</c:v>
                </c:pt>
                <c:pt idx="92">
                  <c:v>0.98312075490811524</c:v>
                </c:pt>
                <c:pt idx="93">
                  <c:v>0.9853817381051877</c:v>
                </c:pt>
                <c:pt idx="94">
                  <c:v>0.98759726980094054</c:v>
                </c:pt>
                <c:pt idx="95">
                  <c:v>0.98976854017209337</c:v>
                </c:pt>
                <c:pt idx="96">
                  <c:v>0.99189670067460256</c:v>
                </c:pt>
                <c:pt idx="97">
                  <c:v>0.9939828655429036</c:v>
                </c:pt>
                <c:pt idx="98">
                  <c:v>0.99602811322219864</c:v>
                </c:pt>
                <c:pt idx="99">
                  <c:v>0.99803348773712397</c:v>
                </c:pt>
                <c:pt idx="100">
                  <c:v>1.0000004011806662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DD0-4204-B67E-7367B4A6E0B2}"/>
            </c:ext>
          </c:extLst>
        </c:ser>
        <c:ser>
          <c:idx val="0"/>
          <c:order val="2"/>
          <c:tx>
            <c:v>Diagonal</c:v>
          </c:tx>
          <c:spPr>
            <a:ln w="12700">
              <a:solidFill>
                <a:schemeClr val="tx1"/>
              </a:solidFill>
            </a:ln>
          </c:spPr>
          <c:xVal>
            <c:numRef>
              <c:f>VLE!$E$1:$E$2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VLE!$F$1:$F$2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CDD0-4204-B67E-7367B4A6E0B2}"/>
            </c:ext>
          </c:extLst>
        </c:ser>
        <c:ser>
          <c:idx val="1"/>
          <c:order val="3"/>
          <c:tx>
            <c:v>Feed Line</c:v>
          </c:tx>
          <c:spPr>
            <a:ln w="25400"/>
          </c:spPr>
          <c:marker>
            <c:symbol val="none"/>
          </c:marker>
          <c:xVal>
            <c:numRef>
              <c:f>'3-Stage'!$K$22:$K$23</c:f>
              <c:numCache>
                <c:formatCode>0.000</c:formatCode>
                <c:ptCount val="2"/>
                <c:pt idx="0">
                  <c:v>0.5</c:v>
                </c:pt>
                <c:pt idx="1">
                  <c:v>0</c:v>
                </c:pt>
              </c:numCache>
            </c:numRef>
          </c:xVal>
          <c:yVal>
            <c:numRef>
              <c:f>'3-Stage'!$L$22:$L$23</c:f>
              <c:numCache>
                <c:formatCode>0.000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CDD0-4204-B67E-7367B4A6E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240272"/>
        <c:axId val="286240832"/>
      </c:scatterChart>
      <c:valAx>
        <c:axId val="286240272"/>
        <c:scaling>
          <c:orientation val="minMax"/>
          <c:max val="1"/>
          <c:min val="0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 (mole fraction)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6240832"/>
        <c:crosses val="autoZero"/>
        <c:crossBetween val="midCat"/>
        <c:majorUnit val="0.1"/>
        <c:minorUnit val="5.000000000000001E-2"/>
      </c:valAx>
      <c:valAx>
        <c:axId val="286240832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y (mole fraction)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286240272"/>
        <c:crosses val="autoZero"/>
        <c:crossBetween val="midCat"/>
        <c:majorUnit val="0.1"/>
        <c:minorUnit val="5.000000000000001E-2"/>
      </c:valAx>
      <c:spPr>
        <a:ln w="25400">
          <a:solidFill>
            <a:schemeClr val="tx1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9331432468470566"/>
          <c:y val="0.51654904366580079"/>
          <c:w val="0.13478657641978289"/>
          <c:h val="0.15340921281723841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3245" cy="629199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workbookViewId="0">
      <selection activeCell="R16" sqref="R16"/>
    </sheetView>
  </sheetViews>
  <sheetFormatPr defaultRowHeight="15" x14ac:dyDescent="0.25"/>
  <cols>
    <col min="5" max="5" width="10.7109375" style="2" customWidth="1"/>
    <col min="6" max="6" width="9" style="2"/>
    <col min="8" max="8" width="9.5703125" bestFit="1" customWidth="1"/>
  </cols>
  <sheetData>
    <row r="1" spans="1:21" x14ac:dyDescent="0.25">
      <c r="A1" t="s">
        <v>15</v>
      </c>
      <c r="E1" s="2">
        <v>0</v>
      </c>
      <c r="F1" s="2">
        <v>0</v>
      </c>
      <c r="G1" s="2"/>
      <c r="H1" s="65" t="s">
        <v>0</v>
      </c>
      <c r="I1" s="65"/>
      <c r="J1" s="65"/>
      <c r="K1" s="65"/>
      <c r="L1" s="2"/>
      <c r="M1" t="s">
        <v>41</v>
      </c>
    </row>
    <row r="2" spans="1:21" x14ac:dyDescent="0.25">
      <c r="A2" t="s">
        <v>12</v>
      </c>
      <c r="E2" s="2">
        <v>1</v>
      </c>
      <c r="F2" s="2">
        <v>1</v>
      </c>
      <c r="G2" s="2"/>
      <c r="H2" s="2"/>
      <c r="I2" s="2" t="s">
        <v>1</v>
      </c>
      <c r="J2" s="2" t="s">
        <v>2</v>
      </c>
      <c r="K2" s="2" t="s">
        <v>3</v>
      </c>
      <c r="L2" s="2"/>
      <c r="M2" s="2" t="s">
        <v>42</v>
      </c>
    </row>
    <row r="3" spans="1:21" x14ac:dyDescent="0.25">
      <c r="A3" t="s">
        <v>13</v>
      </c>
      <c r="E3" s="4" t="s">
        <v>39</v>
      </c>
      <c r="F3" s="1">
        <v>760</v>
      </c>
      <c r="G3" s="2"/>
      <c r="H3" s="2" t="s">
        <v>4</v>
      </c>
      <c r="I3" s="2">
        <v>6.8927199999999997</v>
      </c>
      <c r="J3" s="2">
        <v>1203.5309999999999</v>
      </c>
      <c r="K3" s="2">
        <v>219.88800000000001</v>
      </c>
      <c r="L3" s="2"/>
      <c r="O3" s="2"/>
      <c r="P3" s="2"/>
      <c r="Q3" s="2"/>
      <c r="R3" s="2"/>
      <c r="S3" s="2"/>
      <c r="T3" s="2"/>
      <c r="U3" s="2"/>
    </row>
    <row r="4" spans="1:21" x14ac:dyDescent="0.25">
      <c r="H4" s="2" t="s">
        <v>16</v>
      </c>
      <c r="I4" s="2">
        <v>6.9780800000000003</v>
      </c>
      <c r="J4" s="2">
        <v>1431.0530000000001</v>
      </c>
      <c r="K4" s="2">
        <v>217.55</v>
      </c>
      <c r="O4" s="2"/>
      <c r="P4" s="2"/>
      <c r="Q4" s="2"/>
      <c r="R4" s="2"/>
      <c r="S4" s="2"/>
      <c r="T4" s="2"/>
      <c r="U4" s="2"/>
    </row>
    <row r="5" spans="1:21" ht="17.25" x14ac:dyDescent="0.25">
      <c r="A5" s="2" t="s">
        <v>14</v>
      </c>
      <c r="B5" s="2" t="s">
        <v>6</v>
      </c>
      <c r="C5" s="2" t="s">
        <v>5</v>
      </c>
      <c r="F5" s="2" t="s">
        <v>6</v>
      </c>
      <c r="G5" s="2" t="s">
        <v>5</v>
      </c>
      <c r="H5" s="2" t="s">
        <v>25</v>
      </c>
      <c r="I5" s="2" t="s">
        <v>26</v>
      </c>
      <c r="J5" s="2" t="s">
        <v>27</v>
      </c>
      <c r="K5" s="2" t="s">
        <v>18</v>
      </c>
      <c r="M5" s="2"/>
      <c r="N5" s="2"/>
      <c r="O5" s="2"/>
    </row>
    <row r="6" spans="1:21" x14ac:dyDescent="0.25">
      <c r="A6" s="24">
        <v>132.41200000000001</v>
      </c>
      <c r="B6" s="25">
        <v>0</v>
      </c>
      <c r="C6" s="25">
        <v>0</v>
      </c>
      <c r="E6" s="25"/>
      <c r="F6" s="66">
        <v>0</v>
      </c>
      <c r="G6" s="60">
        <f>+I6*F6</f>
        <v>0</v>
      </c>
      <c r="H6" s="24">
        <v>131.72018592296325</v>
      </c>
      <c r="I6" s="25">
        <f>10^($I$3-$J$3/($K$3+H6))/$F$3</f>
        <v>3.881272675146632</v>
      </c>
      <c r="J6" s="25">
        <f>10^($I$4-$J$4/($K$4+H6))/$F$3</f>
        <v>0.99999999999999833</v>
      </c>
      <c r="K6" s="25">
        <f>1-I6*F6-J6*(1-F6)</f>
        <v>0</v>
      </c>
      <c r="M6" s="25"/>
      <c r="N6" s="25"/>
      <c r="O6" s="25"/>
    </row>
    <row r="7" spans="1:21" x14ac:dyDescent="0.25">
      <c r="A7" s="24">
        <v>131.303</v>
      </c>
      <c r="B7" s="25">
        <v>0.01</v>
      </c>
      <c r="C7" s="25">
        <v>3.9669999999999997E-2</v>
      </c>
      <c r="E7" s="25"/>
      <c r="F7" s="66">
        <v>0.01</v>
      </c>
      <c r="G7" s="60">
        <f t="shared" ref="G7:G70" si="0">+I7*F7</f>
        <v>3.7902739279070258E-2</v>
      </c>
      <c r="H7" s="24">
        <v>130.6649671552002</v>
      </c>
      <c r="I7" s="25">
        <f t="shared" ref="I7:I70" si="1">10^($I$3-$J$3/($K$3+H7))/$F$3</f>
        <v>3.7902739279070254</v>
      </c>
      <c r="J7" s="25">
        <f t="shared" ref="J7:J70" si="2">10^($I$4-$J$4/($K$4+H7))/$F$3</f>
        <v>0.97181541486962653</v>
      </c>
      <c r="K7" s="25">
        <f t="shared" ref="K7:K70" si="3">1-I7*F7-J7*(1-F7)</f>
        <v>0</v>
      </c>
      <c r="M7" s="25"/>
      <c r="N7" s="25"/>
      <c r="O7" s="25"/>
    </row>
    <row r="8" spans="1:21" x14ac:dyDescent="0.25">
      <c r="A8" s="24">
        <v>130.21799999999999</v>
      </c>
      <c r="B8" s="25">
        <v>0.02</v>
      </c>
      <c r="C8" s="25">
        <v>7.7380000000000004E-2</v>
      </c>
      <c r="E8" s="25"/>
      <c r="F8" s="66">
        <v>0.02</v>
      </c>
      <c r="G8" s="60">
        <f t="shared" si="0"/>
        <v>7.4055321749273983E-2</v>
      </c>
      <c r="H8" s="24">
        <v>129.63222561731328</v>
      </c>
      <c r="I8" s="25">
        <f t="shared" si="1"/>
        <v>3.7027660874636994</v>
      </c>
      <c r="J8" s="25">
        <f t="shared" si="2"/>
        <v>0.94484150841910741</v>
      </c>
      <c r="K8" s="25">
        <f t="shared" si="3"/>
        <v>0</v>
      </c>
      <c r="M8" s="25"/>
      <c r="N8" s="25"/>
      <c r="O8" s="25"/>
    </row>
    <row r="9" spans="1:21" x14ac:dyDescent="0.25">
      <c r="A9" s="24">
        <v>129.15799999999999</v>
      </c>
      <c r="B9" s="25">
        <v>0.03</v>
      </c>
      <c r="C9" s="25">
        <v>0.11323999999999999</v>
      </c>
      <c r="E9" s="25"/>
      <c r="F9" s="66">
        <v>0.03</v>
      </c>
      <c r="G9" s="60">
        <f t="shared" si="0"/>
        <v>0.10855734682106369</v>
      </c>
      <c r="H9" s="24">
        <v>128.62129468605164</v>
      </c>
      <c r="I9" s="25">
        <f t="shared" si="1"/>
        <v>3.6185782273687899</v>
      </c>
      <c r="J9" s="25">
        <f t="shared" si="2"/>
        <v>0.91901304451436716</v>
      </c>
      <c r="K9" s="25">
        <f t="shared" si="3"/>
        <v>0</v>
      </c>
      <c r="M9" s="25"/>
      <c r="N9" s="25"/>
      <c r="O9" s="25"/>
    </row>
    <row r="10" spans="1:21" x14ac:dyDescent="0.25">
      <c r="A10" s="24">
        <v>128.12200000000001</v>
      </c>
      <c r="B10" s="25">
        <v>0.04</v>
      </c>
      <c r="C10" s="25">
        <v>0.14738000000000001</v>
      </c>
      <c r="E10" s="25"/>
      <c r="F10" s="66">
        <v>0.04</v>
      </c>
      <c r="G10" s="60">
        <f t="shared" si="0"/>
        <v>0.14150195759680351</v>
      </c>
      <c r="H10" s="24">
        <v>127.63152730794155</v>
      </c>
      <c r="I10" s="25">
        <f t="shared" si="1"/>
        <v>3.5375489399200877</v>
      </c>
      <c r="J10" s="25">
        <f t="shared" si="2"/>
        <v>0.89426879416999561</v>
      </c>
      <c r="K10" s="25">
        <f t="shared" si="3"/>
        <v>0</v>
      </c>
      <c r="M10" s="25"/>
      <c r="N10" s="25"/>
      <c r="O10" s="25"/>
    </row>
    <row r="11" spans="1:21" x14ac:dyDescent="0.25">
      <c r="A11" s="24">
        <v>127.11</v>
      </c>
      <c r="B11" s="25">
        <v>0.05</v>
      </c>
      <c r="C11" s="25">
        <v>0.17988999999999999</v>
      </c>
      <c r="E11" s="25"/>
      <c r="F11" s="66">
        <v>0.05</v>
      </c>
      <c r="G11" s="60">
        <f t="shared" si="0"/>
        <v>0.17297628933048814</v>
      </c>
      <c r="H11" s="24">
        <v>126.66229585290561</v>
      </c>
      <c r="I11" s="25">
        <f t="shared" si="1"/>
        <v>3.4595257866097628</v>
      </c>
      <c r="J11" s="25">
        <f t="shared" si="2"/>
        <v>0.87055127438896052</v>
      </c>
      <c r="K11" s="25">
        <f t="shared" si="3"/>
        <v>0</v>
      </c>
      <c r="M11" s="25"/>
      <c r="N11" s="25"/>
      <c r="O11" s="25"/>
    </row>
    <row r="12" spans="1:21" x14ac:dyDescent="0.25">
      <c r="A12" s="24">
        <v>126.119</v>
      </c>
      <c r="B12" s="25">
        <v>0.06</v>
      </c>
      <c r="C12" s="25">
        <v>0.21087</v>
      </c>
      <c r="E12" s="25"/>
      <c r="F12" s="66">
        <v>0.06</v>
      </c>
      <c r="G12" s="60">
        <f t="shared" si="0"/>
        <v>0.2030618866301587</v>
      </c>
      <c r="H12" s="24">
        <v>125.71299190128573</v>
      </c>
      <c r="I12" s="25">
        <f t="shared" si="1"/>
        <v>3.3843647771693117</v>
      </c>
      <c r="J12" s="25">
        <f t="shared" si="2"/>
        <v>0.84780650358493714</v>
      </c>
      <c r="K12" s="25">
        <f t="shared" si="3"/>
        <v>0</v>
      </c>
      <c r="M12" s="25"/>
      <c r="N12" s="25"/>
      <c r="O12" s="25"/>
    </row>
    <row r="13" spans="1:21" x14ac:dyDescent="0.25">
      <c r="A13" s="24">
        <v>125.15</v>
      </c>
      <c r="B13" s="25">
        <v>7.0000000000000007E-2</v>
      </c>
      <c r="C13" s="25">
        <v>0.24041000000000001</v>
      </c>
      <c r="E13" s="25"/>
      <c r="F13" s="66">
        <v>7.0000000000000007E-2</v>
      </c>
      <c r="G13" s="60">
        <f t="shared" si="0"/>
        <v>0.23183509135237559</v>
      </c>
      <c r="H13" s="24">
        <v>124.78302597447518</v>
      </c>
      <c r="I13" s="25">
        <f t="shared" si="1"/>
        <v>3.311929876462508</v>
      </c>
      <c r="J13" s="25">
        <f t="shared" si="2"/>
        <v>0.82598377273937906</v>
      </c>
      <c r="K13" s="25">
        <f t="shared" si="3"/>
        <v>1.9984014443252818E-15</v>
      </c>
      <c r="M13" s="25"/>
      <c r="N13" s="25"/>
      <c r="O13" s="25"/>
    </row>
    <row r="14" spans="1:21" x14ac:dyDescent="0.25">
      <c r="A14" s="24">
        <v>124.203</v>
      </c>
      <c r="B14" s="25">
        <v>0.08</v>
      </c>
      <c r="C14" s="25">
        <v>0.26860000000000001</v>
      </c>
      <c r="E14" s="25"/>
      <c r="F14" s="66">
        <v>0.08</v>
      </c>
      <c r="G14" s="60">
        <f t="shared" si="0"/>
        <v>0.25936740306847433</v>
      </c>
      <c r="H14" s="24">
        <v>123.87182721831523</v>
      </c>
      <c r="I14" s="25">
        <f t="shared" si="1"/>
        <v>3.2420925383559291</v>
      </c>
      <c r="J14" s="25">
        <f t="shared" si="2"/>
        <v>0.80503543144731005</v>
      </c>
      <c r="K14" s="25">
        <f t="shared" si="3"/>
        <v>0</v>
      </c>
      <c r="M14" s="25"/>
      <c r="N14" s="25"/>
      <c r="O14" s="25"/>
    </row>
    <row r="15" spans="1:21" x14ac:dyDescent="0.25">
      <c r="A15" s="24">
        <v>123.276</v>
      </c>
      <c r="B15" s="25">
        <v>0.09</v>
      </c>
      <c r="C15" s="25">
        <v>0.29549999999999998</v>
      </c>
      <c r="E15" s="25"/>
      <c r="F15" s="66">
        <v>0.09</v>
      </c>
      <c r="G15" s="60">
        <f t="shared" si="0"/>
        <v>0.28572581390457968</v>
      </c>
      <c r="H15" s="24">
        <v>122.97884304743606</v>
      </c>
      <c r="I15" s="25">
        <f t="shared" si="1"/>
        <v>3.1747312656064413</v>
      </c>
      <c r="J15" s="25">
        <f t="shared" si="2"/>
        <v>0.78491668801694492</v>
      </c>
      <c r="K15" s="25">
        <f t="shared" si="3"/>
        <v>0</v>
      </c>
      <c r="M15" s="25"/>
      <c r="N15" s="25"/>
      <c r="O15" s="25"/>
    </row>
    <row r="16" spans="1:21" x14ac:dyDescent="0.25">
      <c r="A16" s="24">
        <v>122.36799999999999</v>
      </c>
      <c r="B16" s="25">
        <v>0.1</v>
      </c>
      <c r="C16" s="25">
        <v>0.32121</v>
      </c>
      <c r="E16" s="25"/>
      <c r="F16" s="66">
        <v>0.1</v>
      </c>
      <c r="G16" s="60">
        <f t="shared" si="0"/>
        <v>0.31097311947411616</v>
      </c>
      <c r="H16" s="24">
        <v>122.10353875781566</v>
      </c>
      <c r="I16" s="25">
        <f t="shared" si="1"/>
        <v>3.1097311947411614</v>
      </c>
      <c r="J16" s="25">
        <f t="shared" si="2"/>
        <v>0.76558542280653841</v>
      </c>
      <c r="K16" s="25">
        <f t="shared" si="3"/>
        <v>0</v>
      </c>
      <c r="M16" s="25"/>
      <c r="N16" s="25"/>
      <c r="O16" s="25"/>
    </row>
    <row r="17" spans="1:15" x14ac:dyDescent="0.25">
      <c r="A17" s="24">
        <v>121.48</v>
      </c>
      <c r="B17" s="25">
        <v>0.11</v>
      </c>
      <c r="C17" s="25">
        <v>0.34577000000000002</v>
      </c>
      <c r="E17" s="25"/>
      <c r="F17" s="66">
        <v>0.11</v>
      </c>
      <c r="G17" s="60">
        <f t="shared" si="0"/>
        <v>0.33516820753502119</v>
      </c>
      <c r="H17" s="24">
        <v>121.24539711399511</v>
      </c>
      <c r="I17" s="25">
        <f t="shared" si="1"/>
        <v>3.0469837048638291</v>
      </c>
      <c r="J17" s="25">
        <f t="shared" si="2"/>
        <v>0.74700201400559429</v>
      </c>
      <c r="K17" s="25">
        <f t="shared" si="3"/>
        <v>0</v>
      </c>
      <c r="M17" s="25"/>
      <c r="N17" s="25"/>
      <c r="O17" s="25"/>
    </row>
    <row r="18" spans="1:15" x14ac:dyDescent="0.25">
      <c r="A18" s="24">
        <v>120.61</v>
      </c>
      <c r="B18" s="25">
        <v>0.12</v>
      </c>
      <c r="C18" s="25">
        <v>0.36926999999999999</v>
      </c>
      <c r="E18" s="25"/>
      <c r="F18" s="66">
        <v>0.12</v>
      </c>
      <c r="G18" s="60">
        <f t="shared" si="0"/>
        <v>0.35836632591586332</v>
      </c>
      <c r="H18" s="24">
        <v>120.40391791662732</v>
      </c>
      <c r="I18" s="25">
        <f t="shared" si="1"/>
        <v>2.986386049298861</v>
      </c>
      <c r="J18" s="25">
        <f t="shared" si="2"/>
        <v>0.7291291750956107</v>
      </c>
      <c r="K18" s="25">
        <f t="shared" si="3"/>
        <v>0</v>
      </c>
      <c r="M18" s="25"/>
      <c r="N18" s="25"/>
      <c r="O18" s="25"/>
    </row>
    <row r="19" spans="1:15" x14ac:dyDescent="0.25">
      <c r="A19" s="24">
        <v>119.758</v>
      </c>
      <c r="B19" s="25">
        <v>0.13</v>
      </c>
      <c r="C19" s="25">
        <v>0.39174999999999999</v>
      </c>
      <c r="E19" s="25"/>
      <c r="F19" s="66">
        <v>0.13</v>
      </c>
      <c r="G19" s="60">
        <f t="shared" si="0"/>
        <v>0.38061933116697511</v>
      </c>
      <c r="H19" s="24">
        <v>119.57861755533789</v>
      </c>
      <c r="I19" s="25">
        <f t="shared" si="1"/>
        <v>2.9278410089767313</v>
      </c>
      <c r="J19" s="25">
        <f t="shared" si="2"/>
        <v>0.71193180325635053</v>
      </c>
      <c r="K19" s="25">
        <f t="shared" si="3"/>
        <v>0</v>
      </c>
      <c r="M19" s="25"/>
      <c r="N19" s="25"/>
      <c r="O19" s="25"/>
    </row>
    <row r="20" spans="1:15" x14ac:dyDescent="0.25">
      <c r="A20" s="24">
        <v>118.923</v>
      </c>
      <c r="B20" s="25">
        <v>0.14000000000000001</v>
      </c>
      <c r="C20" s="25">
        <v>0.41327000000000003</v>
      </c>
      <c r="E20" s="25"/>
      <c r="F20" s="66">
        <v>0.14000000000000001</v>
      </c>
      <c r="G20" s="60">
        <f t="shared" si="0"/>
        <v>0.40197591930571736</v>
      </c>
      <c r="H20" s="24">
        <v>118.76902855124918</v>
      </c>
      <c r="I20" s="25">
        <f t="shared" si="1"/>
        <v>2.8712565664694094</v>
      </c>
      <c r="J20" s="25">
        <f t="shared" si="2"/>
        <v>0.69537683801660688</v>
      </c>
      <c r="K20" s="25">
        <f t="shared" si="3"/>
        <v>0</v>
      </c>
      <c r="M20" s="25"/>
      <c r="N20" s="25"/>
      <c r="O20" s="25"/>
    </row>
    <row r="21" spans="1:15" x14ac:dyDescent="0.25">
      <c r="A21" s="24">
        <v>118.10599999999999</v>
      </c>
      <c r="B21" s="25">
        <v>0.15</v>
      </c>
      <c r="C21" s="25">
        <v>0.43389</v>
      </c>
      <c r="E21" s="25"/>
      <c r="F21" s="66">
        <v>0.15</v>
      </c>
      <c r="G21" s="60">
        <f t="shared" si="0"/>
        <v>0.42248183993992716</v>
      </c>
      <c r="H21" s="24">
        <v>117.97469909294603</v>
      </c>
      <c r="I21" s="25">
        <f t="shared" si="1"/>
        <v>2.8165455995995146</v>
      </c>
      <c r="J21" s="25">
        <f t="shared" si="2"/>
        <v>0.67943312948243906</v>
      </c>
      <c r="K21" s="25">
        <f t="shared" si="3"/>
        <v>0</v>
      </c>
      <c r="M21" s="25"/>
      <c r="N21" s="25"/>
      <c r="O21" s="25"/>
    </row>
    <row r="22" spans="1:15" x14ac:dyDescent="0.25">
      <c r="A22" s="24">
        <v>117.304</v>
      </c>
      <c r="B22" s="25">
        <v>0.16</v>
      </c>
      <c r="C22" s="25">
        <v>0.45365</v>
      </c>
      <c r="E22" s="25"/>
      <c r="F22" s="66">
        <v>0.16</v>
      </c>
      <c r="G22" s="60">
        <f t="shared" si="0"/>
        <v>0.44218009497118643</v>
      </c>
      <c r="H22" s="24">
        <v>117.19519256915144</v>
      </c>
      <c r="I22" s="25">
        <f t="shared" si="1"/>
        <v>2.7636255935699152</v>
      </c>
      <c r="J22" s="25">
        <f t="shared" si="2"/>
        <v>0.66407131551049248</v>
      </c>
      <c r="K22" s="25">
        <f t="shared" si="3"/>
        <v>0</v>
      </c>
      <c r="M22" s="25"/>
      <c r="N22" s="25"/>
      <c r="O22" s="25"/>
    </row>
    <row r="23" spans="1:15" x14ac:dyDescent="0.25">
      <c r="A23" s="24">
        <v>116.51900000000001</v>
      </c>
      <c r="B23" s="25">
        <v>0.17</v>
      </c>
      <c r="C23" s="25">
        <v>0.47260000000000002</v>
      </c>
      <c r="E23" s="25"/>
      <c r="F23" s="66">
        <v>0.17</v>
      </c>
      <c r="G23" s="60">
        <f t="shared" si="0"/>
        <v>0.46111112300023632</v>
      </c>
      <c r="H23" s="24">
        <v>116.43008710092221</v>
      </c>
      <c r="I23" s="25">
        <f t="shared" si="1"/>
        <v>2.7124183705896252</v>
      </c>
      <c r="J23" s="25">
        <f t="shared" si="2"/>
        <v>0.64926370722863125</v>
      </c>
      <c r="K23" s="25">
        <f t="shared" si="3"/>
        <v>0</v>
      </c>
      <c r="M23" s="25"/>
      <c r="N23" s="25"/>
      <c r="O23" s="25"/>
    </row>
    <row r="24" spans="1:15" x14ac:dyDescent="0.25">
      <c r="A24" s="24">
        <v>115.749</v>
      </c>
      <c r="B24" s="25">
        <v>0.18</v>
      </c>
      <c r="C24" s="25">
        <v>0.49077999999999999</v>
      </c>
      <c r="E24" s="25"/>
      <c r="F24" s="66">
        <v>0.18</v>
      </c>
      <c r="G24" s="60">
        <f t="shared" si="0"/>
        <v>0.47931297048098687</v>
      </c>
      <c r="H24" s="24">
        <v>115.67897507576274</v>
      </c>
      <c r="I24" s="25">
        <f t="shared" si="1"/>
        <v>2.6628498360054826</v>
      </c>
      <c r="J24" s="25">
        <f t="shared" si="2"/>
        <v>0.63498418234025933</v>
      </c>
      <c r="K24" s="25">
        <f t="shared" si="3"/>
        <v>0</v>
      </c>
      <c r="M24" s="25"/>
      <c r="N24" s="25"/>
      <c r="O24" s="25"/>
    </row>
    <row r="25" spans="1:15" x14ac:dyDescent="0.25">
      <c r="A25" s="24">
        <v>114.994</v>
      </c>
      <c r="B25" s="25">
        <v>0.19</v>
      </c>
      <c r="C25" s="25">
        <v>0.50822999999999996</v>
      </c>
      <c r="E25" s="25"/>
      <c r="F25" s="66">
        <v>0.19</v>
      </c>
      <c r="G25" s="60">
        <f t="shared" si="0"/>
        <v>0.49682145059740723</v>
      </c>
      <c r="H25" s="24">
        <v>114.94146268569308</v>
      </c>
      <c r="I25" s="25">
        <f t="shared" si="1"/>
        <v>2.6148497399863539</v>
      </c>
      <c r="J25" s="25">
        <f t="shared" si="2"/>
        <v>0.62120808568221297</v>
      </c>
      <c r="K25" s="25">
        <f t="shared" si="3"/>
        <v>0</v>
      </c>
      <c r="M25" s="25"/>
      <c r="N25" s="25"/>
      <c r="O25" s="25"/>
    </row>
    <row r="26" spans="1:15" x14ac:dyDescent="0.25">
      <c r="A26" s="24">
        <v>114.253</v>
      </c>
      <c r="B26" s="25">
        <v>0.2</v>
      </c>
      <c r="C26" s="25">
        <v>0.52500000000000002</v>
      </c>
      <c r="E26" s="25"/>
      <c r="F26" s="66">
        <v>0.2</v>
      </c>
      <c r="G26" s="60">
        <f t="shared" si="0"/>
        <v>0.51367029076917703</v>
      </c>
      <c r="H26" s="24">
        <v>114.21716947098349</v>
      </c>
      <c r="I26" s="25">
        <f t="shared" si="1"/>
        <v>2.5683514538458851</v>
      </c>
      <c r="J26" s="25">
        <f t="shared" si="2"/>
        <v>0.6079121365385286</v>
      </c>
      <c r="K26" s="25">
        <f t="shared" si="3"/>
        <v>0</v>
      </c>
      <c r="M26" s="25"/>
      <c r="N26" s="25"/>
      <c r="O26" s="25"/>
    </row>
    <row r="27" spans="1:15" x14ac:dyDescent="0.25">
      <c r="A27" s="24">
        <v>113.527</v>
      </c>
      <c r="B27" s="25">
        <v>0.21</v>
      </c>
      <c r="C27" s="25">
        <v>0.54110000000000003</v>
      </c>
      <c r="E27" s="25"/>
      <c r="F27" s="66">
        <v>0.21</v>
      </c>
      <c r="G27" s="60">
        <f t="shared" si="0"/>
        <v>0.5298912696274436</v>
      </c>
      <c r="H27" s="24">
        <v>113.50572787098153</v>
      </c>
      <c r="I27" s="25">
        <f t="shared" si="1"/>
        <v>2.5232917601306841</v>
      </c>
      <c r="J27" s="25">
        <f t="shared" si="2"/>
        <v>0.59507434224374189</v>
      </c>
      <c r="K27" s="25">
        <f t="shared" si="3"/>
        <v>0</v>
      </c>
      <c r="M27" s="25"/>
      <c r="N27" s="25"/>
      <c r="O27" s="25"/>
    </row>
    <row r="28" spans="1:15" x14ac:dyDescent="0.25">
      <c r="A28" s="24">
        <v>112.81399999999999</v>
      </c>
      <c r="B28" s="25">
        <v>0.22</v>
      </c>
      <c r="C28" s="25">
        <v>0.55659000000000003</v>
      </c>
      <c r="E28" s="25"/>
      <c r="F28" s="66">
        <v>0.22</v>
      </c>
      <c r="G28" s="60">
        <f t="shared" si="0"/>
        <v>0.54551434424131218</v>
      </c>
      <c r="H28" s="24">
        <v>112.80678278320799</v>
      </c>
      <c r="I28" s="25">
        <f t="shared" si="1"/>
        <v>2.4796106556423281</v>
      </c>
      <c r="J28" s="25">
        <f t="shared" si="2"/>
        <v>0.58267391763934362</v>
      </c>
      <c r="K28" s="25">
        <f t="shared" si="3"/>
        <v>0</v>
      </c>
      <c r="M28" s="25"/>
      <c r="N28" s="25"/>
      <c r="O28" s="25"/>
    </row>
    <row r="29" spans="1:15" x14ac:dyDescent="0.25">
      <c r="A29" s="24">
        <v>112.114</v>
      </c>
      <c r="B29" s="25">
        <v>0.23</v>
      </c>
      <c r="C29" s="25">
        <v>0.57149000000000005</v>
      </c>
      <c r="E29" s="25"/>
      <c r="F29" s="66">
        <v>0.23</v>
      </c>
      <c r="G29" s="60">
        <f t="shared" si="0"/>
        <v>0.560567768318744</v>
      </c>
      <c r="H29" s="24">
        <v>112.11999113167468</v>
      </c>
      <c r="I29" s="25">
        <f t="shared" si="1"/>
        <v>2.4372511666032346</v>
      </c>
      <c r="J29" s="25">
        <f t="shared" si="2"/>
        <v>0.57069120997565681</v>
      </c>
      <c r="K29" s="25">
        <f t="shared" si="3"/>
        <v>0</v>
      </c>
      <c r="M29" s="25"/>
      <c r="N29" s="25"/>
      <c r="O29" s="25"/>
    </row>
    <row r="30" spans="1:15" x14ac:dyDescent="0.25">
      <c r="A30" s="24">
        <v>111.428</v>
      </c>
      <c r="B30" s="25">
        <v>0.24</v>
      </c>
      <c r="C30" s="25">
        <v>0.58582000000000001</v>
      </c>
      <c r="E30" s="25"/>
      <c r="F30" s="66">
        <v>0.24</v>
      </c>
      <c r="G30" s="60">
        <f t="shared" si="0"/>
        <v>0.57507820205223426</v>
      </c>
      <c r="H30" s="24">
        <v>111.44502144518592</v>
      </c>
      <c r="I30" s="25">
        <f t="shared" si="1"/>
        <v>2.396159175217643</v>
      </c>
      <c r="J30" s="25">
        <f t="shared" si="2"/>
        <v>0.55910762887863819</v>
      </c>
      <c r="K30" s="25">
        <f t="shared" si="3"/>
        <v>7.2164496600635175E-16</v>
      </c>
      <c r="M30" s="25"/>
      <c r="N30" s="25"/>
      <c r="O30" s="25"/>
    </row>
    <row r="31" spans="1:15" x14ac:dyDescent="0.25">
      <c r="A31" s="24">
        <v>110.753</v>
      </c>
      <c r="B31" s="25">
        <v>0.25</v>
      </c>
      <c r="C31" s="25">
        <v>0.59962000000000004</v>
      </c>
      <c r="E31" s="25"/>
      <c r="F31" s="66">
        <v>0.25</v>
      </c>
      <c r="G31" s="60">
        <f t="shared" si="0"/>
        <v>0.58907081422990493</v>
      </c>
      <c r="H31" s="24">
        <v>110.78155344621615</v>
      </c>
      <c r="I31" s="25">
        <f t="shared" si="1"/>
        <v>2.3562832569196197</v>
      </c>
      <c r="J31" s="25">
        <f t="shared" si="2"/>
        <v>0.54790558102679277</v>
      </c>
      <c r="K31" s="25">
        <f t="shared" si="3"/>
        <v>4.9960036108132044E-16</v>
      </c>
      <c r="M31" s="25"/>
      <c r="N31" s="25"/>
      <c r="O31" s="25"/>
    </row>
    <row r="32" spans="1:15" x14ac:dyDescent="0.25">
      <c r="A32" s="24">
        <v>110.09099999999999</v>
      </c>
      <c r="B32" s="25">
        <v>0.26</v>
      </c>
      <c r="C32" s="25">
        <v>0.61292000000000002</v>
      </c>
      <c r="E32" s="25"/>
      <c r="F32" s="66">
        <v>0.26</v>
      </c>
      <c r="G32" s="60">
        <f t="shared" si="0"/>
        <v>0.60256937718625336</v>
      </c>
      <c r="H32" s="24">
        <v>110.12927765080923</v>
      </c>
      <c r="I32" s="25">
        <f t="shared" si="1"/>
        <v>2.3175745276394357</v>
      </c>
      <c r="J32" s="25">
        <f t="shared" si="2"/>
        <v>0.53706840920776544</v>
      </c>
      <c r="K32" s="25">
        <f t="shared" si="3"/>
        <v>0</v>
      </c>
      <c r="M32" s="25"/>
      <c r="N32" s="25"/>
      <c r="O32" s="25"/>
    </row>
    <row r="33" spans="1:15" x14ac:dyDescent="0.25">
      <c r="A33" s="24">
        <v>109.441</v>
      </c>
      <c r="B33" s="25">
        <v>0.27</v>
      </c>
      <c r="C33" s="25">
        <v>0.62573000000000001</v>
      </c>
      <c r="E33" s="25"/>
      <c r="F33" s="66">
        <v>0.27</v>
      </c>
      <c r="G33" s="60">
        <f t="shared" si="0"/>
        <v>0.61559635512368016</v>
      </c>
      <c r="H33" s="24">
        <v>109.48789497981893</v>
      </c>
      <c r="I33" s="25">
        <f t="shared" si="1"/>
        <v>2.2799865004580746</v>
      </c>
      <c r="J33" s="25">
        <f t="shared" si="2"/>
        <v>0.5265803354470141</v>
      </c>
      <c r="K33" s="25">
        <f t="shared" si="3"/>
        <v>-4.4408920985006262E-16</v>
      </c>
      <c r="M33" s="25"/>
      <c r="N33" s="25"/>
      <c r="O33" s="25"/>
    </row>
    <row r="34" spans="1:15" x14ac:dyDescent="0.25">
      <c r="A34" s="24">
        <v>108.80200000000001</v>
      </c>
      <c r="B34" s="25">
        <v>0.28000000000000003</v>
      </c>
      <c r="C34" s="25">
        <v>0.63807999999999998</v>
      </c>
      <c r="E34" s="25"/>
      <c r="F34" s="66">
        <v>0.28000000000000003</v>
      </c>
      <c r="G34" s="60">
        <f t="shared" si="0"/>
        <v>0.62817298629582408</v>
      </c>
      <c r="H34" s="24">
        <v>108.85711638170042</v>
      </c>
      <c r="I34" s="25">
        <f t="shared" si="1"/>
        <v>2.2434749510565144</v>
      </c>
      <c r="J34" s="25">
        <f t="shared" si="2"/>
        <v>0.51642640792246619</v>
      </c>
      <c r="K34" s="25">
        <f t="shared" si="3"/>
        <v>0</v>
      </c>
      <c r="M34" s="25"/>
      <c r="N34" s="25"/>
      <c r="O34" s="25"/>
    </row>
    <row r="35" spans="1:15" x14ac:dyDescent="0.25">
      <c r="A35" s="24">
        <v>108.17400000000001</v>
      </c>
      <c r="B35" s="25">
        <v>0.28999999999999998</v>
      </c>
      <c r="C35" s="25">
        <v>0.64998999999999996</v>
      </c>
      <c r="E35" s="25"/>
      <c r="F35" s="66">
        <v>0.28999999999999998</v>
      </c>
      <c r="G35" s="60">
        <f t="shared" si="0"/>
        <v>0.64031935950657803</v>
      </c>
      <c r="H35" s="24">
        <v>108.23666246696912</v>
      </c>
      <c r="I35" s="25">
        <f t="shared" si="1"/>
        <v>2.2079977914019935</v>
      </c>
      <c r="J35" s="25">
        <f t="shared" si="2"/>
        <v>0.50659245139918707</v>
      </c>
      <c r="K35" s="25">
        <f t="shared" si="3"/>
        <v>-8.3266726846886741E-16</v>
      </c>
      <c r="M35" s="25"/>
      <c r="N35" s="25"/>
      <c r="O35" s="25"/>
    </row>
    <row r="36" spans="1:15" x14ac:dyDescent="0.25">
      <c r="A36" s="24">
        <v>107.557</v>
      </c>
      <c r="B36" s="25">
        <v>0.3</v>
      </c>
      <c r="C36" s="25">
        <v>0.66147999999999996</v>
      </c>
      <c r="E36" s="25"/>
      <c r="F36" s="66">
        <v>0.3</v>
      </c>
      <c r="G36" s="60">
        <f t="shared" si="0"/>
        <v>0.65205448534412525</v>
      </c>
      <c r="H36" s="24">
        <v>107.62626315436211</v>
      </c>
      <c r="I36" s="25">
        <f t="shared" si="1"/>
        <v>2.1735149511470842</v>
      </c>
      <c r="J36" s="25">
        <f t="shared" si="2"/>
        <v>0.49706502093696314</v>
      </c>
      <c r="K36" s="25">
        <f t="shared" si="3"/>
        <v>5.5511151231257827E-16</v>
      </c>
      <c r="M36" s="25"/>
      <c r="N36" s="25"/>
      <c r="O36" s="25"/>
    </row>
    <row r="37" spans="1:15" x14ac:dyDescent="0.25">
      <c r="A37" s="24">
        <v>106.95</v>
      </c>
      <c r="B37" s="25">
        <v>0.31</v>
      </c>
      <c r="C37" s="25">
        <v>0.67257999999999996</v>
      </c>
      <c r="E37" s="25"/>
      <c r="F37" s="66">
        <v>0.31</v>
      </c>
      <c r="G37" s="60">
        <f t="shared" si="0"/>
        <v>0.66339636253754064</v>
      </c>
      <c r="H37" s="24">
        <v>107.02565732867184</v>
      </c>
      <c r="I37" s="25">
        <f t="shared" si="1"/>
        <v>2.1399882662501311</v>
      </c>
      <c r="J37" s="25">
        <f t="shared" si="2"/>
        <v>0.48783135864124522</v>
      </c>
      <c r="K37" s="25">
        <f t="shared" si="3"/>
        <v>0</v>
      </c>
      <c r="M37" s="25"/>
      <c r="N37" s="25"/>
      <c r="O37" s="25"/>
    </row>
    <row r="38" spans="1:15" x14ac:dyDescent="0.25">
      <c r="A38" s="24">
        <v>106.354</v>
      </c>
      <c r="B38" s="25">
        <v>0.32</v>
      </c>
      <c r="C38" s="25">
        <v>0.68328999999999995</v>
      </c>
      <c r="E38" s="25"/>
      <c r="F38" s="66">
        <v>0.32</v>
      </c>
      <c r="G38" s="60">
        <f t="shared" si="0"/>
        <v>0.67436203979383391</v>
      </c>
      <c r="H38" s="24">
        <v>106.43459251016144</v>
      </c>
      <c r="I38" s="25">
        <f t="shared" si="1"/>
        <v>2.107381374355731</v>
      </c>
      <c r="J38" s="25">
        <f t="shared" si="2"/>
        <v>0.47887935324436243</v>
      </c>
      <c r="K38" s="25">
        <f t="shared" si="3"/>
        <v>0</v>
      </c>
      <c r="M38" s="25"/>
      <c r="N38" s="25"/>
      <c r="O38" s="25"/>
    </row>
    <row r="39" spans="1:15" x14ac:dyDescent="0.25">
      <c r="A39" s="24">
        <v>105.767</v>
      </c>
      <c r="B39" s="25">
        <v>0.33</v>
      </c>
      <c r="C39" s="25">
        <v>0.69364000000000003</v>
      </c>
      <c r="E39" s="25"/>
      <c r="F39" s="66">
        <v>0.33</v>
      </c>
      <c r="G39" s="60">
        <f t="shared" si="0"/>
        <v>0.68496767344615828</v>
      </c>
      <c r="H39" s="24">
        <v>105.8528245354254</v>
      </c>
      <c r="I39" s="25">
        <f t="shared" si="1"/>
        <v>2.0756596165035099</v>
      </c>
      <c r="J39" s="25">
        <f t="shared" si="2"/>
        <v>0.47019750231916757</v>
      </c>
      <c r="K39" s="25">
        <f t="shared" si="3"/>
        <v>-4.9960036108132044E-16</v>
      </c>
      <c r="M39" s="25"/>
      <c r="N39" s="25"/>
      <c r="O39" s="25"/>
    </row>
    <row r="40" spans="1:15" x14ac:dyDescent="0.25">
      <c r="A40" s="24">
        <v>105.191</v>
      </c>
      <c r="B40" s="25">
        <v>0.34</v>
      </c>
      <c r="C40" s="25">
        <v>0.70365</v>
      </c>
      <c r="E40" s="25"/>
      <c r="F40" s="66">
        <v>0.34</v>
      </c>
      <c r="G40" s="60">
        <f t="shared" si="0"/>
        <v>0.69522858121857467</v>
      </c>
      <c r="H40" s="24">
        <v>105.28011724951899</v>
      </c>
      <c r="I40" s="25">
        <f t="shared" si="1"/>
        <v>2.0447899447605136</v>
      </c>
      <c r="J40" s="25">
        <f t="shared" si="2"/>
        <v>0.46177487694155356</v>
      </c>
      <c r="K40" s="25">
        <f t="shared" si="3"/>
        <v>0</v>
      </c>
      <c r="M40" s="25"/>
      <c r="N40" s="25"/>
      <c r="O40" s="25"/>
    </row>
    <row r="41" spans="1:15" x14ac:dyDescent="0.25">
      <c r="A41" s="24">
        <v>104.623</v>
      </c>
      <c r="B41" s="25">
        <v>0.35</v>
      </c>
      <c r="C41" s="25">
        <v>0.71331999999999995</v>
      </c>
      <c r="E41" s="25"/>
      <c r="F41" s="66">
        <v>0.35</v>
      </c>
      <c r="G41" s="60">
        <f t="shared" si="0"/>
        <v>0.7051592923895581</v>
      </c>
      <c r="H41" s="24">
        <v>104.7162422091467</v>
      </c>
      <c r="I41" s="25">
        <f t="shared" si="1"/>
        <v>2.0147408353987375</v>
      </c>
      <c r="J41" s="25">
        <f t="shared" si="2"/>
        <v>0.45360108863145021</v>
      </c>
      <c r="K41" s="25">
        <f t="shared" si="3"/>
        <v>-7.2164496600635175E-16</v>
      </c>
      <c r="M41" s="25"/>
      <c r="N41" s="25"/>
      <c r="O41" s="25"/>
    </row>
    <row r="42" spans="1:15" x14ac:dyDescent="0.25">
      <c r="A42" s="24">
        <v>104.065</v>
      </c>
      <c r="B42" s="25">
        <v>0.36</v>
      </c>
      <c r="C42" s="25">
        <v>0.72267999999999999</v>
      </c>
      <c r="E42" s="25"/>
      <c r="F42" s="66">
        <v>0.36</v>
      </c>
      <c r="G42" s="60">
        <f t="shared" si="0"/>
        <v>0.71477359461486101</v>
      </c>
      <c r="H42" s="24">
        <v>104.16097839667431</v>
      </c>
      <c r="I42" s="25">
        <f t="shared" si="1"/>
        <v>1.9854822072635028</v>
      </c>
      <c r="J42" s="25">
        <f t="shared" si="2"/>
        <v>0.44566625841427931</v>
      </c>
      <c r="K42" s="25">
        <f t="shared" si="3"/>
        <v>0</v>
      </c>
      <c r="M42" s="25"/>
      <c r="N42" s="25"/>
      <c r="O42" s="25"/>
    </row>
    <row r="43" spans="1:15" x14ac:dyDescent="0.25">
      <c r="A43" s="24">
        <v>103.51600000000001</v>
      </c>
      <c r="B43" s="25">
        <v>0.37</v>
      </c>
      <c r="C43" s="25">
        <v>0.73172999999999999</v>
      </c>
      <c r="E43" s="25"/>
      <c r="F43" s="66">
        <v>0.37</v>
      </c>
      <c r="G43" s="60">
        <f t="shared" si="0"/>
        <v>0.72408457765058198</v>
      </c>
      <c r="H43" s="24">
        <v>103.61411194470836</v>
      </c>
      <c r="I43" s="25">
        <f t="shared" si="1"/>
        <v>1.9569853450015731</v>
      </c>
      <c r="J43" s="25">
        <f t="shared" si="2"/>
        <v>0.43796098785621912</v>
      </c>
      <c r="K43" s="25">
        <f t="shared" si="3"/>
        <v>0</v>
      </c>
      <c r="M43" s="25"/>
      <c r="N43" s="25"/>
      <c r="O43" s="25"/>
    </row>
    <row r="44" spans="1:15" x14ac:dyDescent="0.25">
      <c r="A44" s="24">
        <v>102.97499999999999</v>
      </c>
      <c r="B44" s="25">
        <v>0.38</v>
      </c>
      <c r="C44" s="25">
        <v>0.74050000000000005</v>
      </c>
      <c r="E44" s="25"/>
      <c r="F44" s="66">
        <v>0.38</v>
      </c>
      <c r="G44" s="60">
        <f t="shared" si="0"/>
        <v>0.73310467419892689</v>
      </c>
      <c r="H44" s="24">
        <v>103.07543587096978</v>
      </c>
      <c r="I44" s="25">
        <f t="shared" si="1"/>
        <v>1.9292228268392813</v>
      </c>
      <c r="J44" s="25">
        <f t="shared" si="2"/>
        <v>0.43047633193721235</v>
      </c>
      <c r="K44" s="25">
        <f t="shared" si="3"/>
        <v>1.4432899320127035E-15</v>
      </c>
      <c r="M44" s="25"/>
      <c r="N44" s="25"/>
      <c r="O44" s="25"/>
    </row>
    <row r="45" spans="1:15" x14ac:dyDescent="0.25">
      <c r="A45" s="24">
        <v>102.443</v>
      </c>
      <c r="B45" s="25">
        <v>0.39</v>
      </c>
      <c r="C45" s="25">
        <v>0.74897999999999998</v>
      </c>
      <c r="E45" s="25"/>
      <c r="F45" s="66">
        <v>0.39</v>
      </c>
      <c r="G45" s="60">
        <f t="shared" si="0"/>
        <v>0.74184569808232326</v>
      </c>
      <c r="H45" s="24">
        <v>102.54474982317811</v>
      </c>
      <c r="I45" s="25">
        <f t="shared" si="1"/>
        <v>1.9021684566213417</v>
      </c>
      <c r="J45" s="25">
        <f t="shared" si="2"/>
        <v>0.42320377363553796</v>
      </c>
      <c r="K45" s="25">
        <f t="shared" si="3"/>
        <v>-1.3877787807814457E-15</v>
      </c>
      <c r="M45" s="25"/>
      <c r="N45" s="25"/>
      <c r="O45" s="25"/>
    </row>
    <row r="46" spans="1:15" x14ac:dyDescent="0.25">
      <c r="A46" s="24">
        <v>101.919</v>
      </c>
      <c r="B46" s="25">
        <v>0.4</v>
      </c>
      <c r="C46" s="25">
        <v>0.75719999999999998</v>
      </c>
      <c r="E46" s="25"/>
      <c r="F46" s="66">
        <v>0.4</v>
      </c>
      <c r="G46" s="60">
        <f t="shared" si="0"/>
        <v>0.75031887993591717</v>
      </c>
      <c r="H46" s="24">
        <v>102.02185983365095</v>
      </c>
      <c r="I46" s="25">
        <f t="shared" si="1"/>
        <v>1.8757971998397929</v>
      </c>
      <c r="J46" s="25">
        <f t="shared" si="2"/>
        <v>0.41613520010680227</v>
      </c>
      <c r="K46" s="25">
        <f t="shared" si="3"/>
        <v>1.4710455076283324E-15</v>
      </c>
      <c r="M46" s="25"/>
      <c r="N46" s="25"/>
      <c r="O46" s="25"/>
    </row>
    <row r="47" spans="1:15" x14ac:dyDescent="0.25">
      <c r="A47" s="24">
        <v>101.40300000000001</v>
      </c>
      <c r="B47" s="25">
        <v>0.41</v>
      </c>
      <c r="C47" s="25">
        <v>0.76517000000000002</v>
      </c>
      <c r="E47" s="25"/>
      <c r="F47" s="66">
        <v>0.41</v>
      </c>
      <c r="G47" s="60">
        <f t="shared" si="0"/>
        <v>0.75853490059425599</v>
      </c>
      <c r="H47" s="24">
        <v>101.50657808332222</v>
      </c>
      <c r="I47" s="25">
        <f t="shared" si="1"/>
        <v>1.8500851234006244</v>
      </c>
      <c r="J47" s="25">
        <f t="shared" si="2"/>
        <v>0.40926288034871872</v>
      </c>
      <c r="K47" s="25">
        <f t="shared" si="3"/>
        <v>0</v>
      </c>
      <c r="M47" s="25"/>
      <c r="N47" s="25"/>
      <c r="O47" s="25"/>
    </row>
    <row r="48" spans="1:15" x14ac:dyDescent="0.25">
      <c r="A48" s="24">
        <v>100.895</v>
      </c>
      <c r="B48" s="25">
        <v>0.42</v>
      </c>
      <c r="C48" s="25">
        <v>0.77288999999999997</v>
      </c>
      <c r="E48" s="25"/>
      <c r="F48" s="66">
        <v>0.42</v>
      </c>
      <c r="G48" s="60">
        <f t="shared" si="0"/>
        <v>0.76650392233453291</v>
      </c>
      <c r="H48" s="24">
        <v>100.99872267487464</v>
      </c>
      <c r="I48" s="25">
        <f t="shared" si="1"/>
        <v>1.825009338891745</v>
      </c>
      <c r="J48" s="25">
        <f t="shared" si="2"/>
        <v>0.40257944425080638</v>
      </c>
      <c r="K48" s="25">
        <f t="shared" si="3"/>
        <v>-6.3837823915946501E-16</v>
      </c>
      <c r="M48" s="25"/>
      <c r="N48" s="25"/>
      <c r="O48" s="25"/>
    </row>
    <row r="49" spans="1:15" x14ac:dyDescent="0.25">
      <c r="A49" s="24">
        <v>100.39400000000001</v>
      </c>
      <c r="B49" s="25">
        <v>0.43</v>
      </c>
      <c r="C49" s="25">
        <v>0.78037999999999996</v>
      </c>
      <c r="E49" s="25"/>
      <c r="F49" s="66">
        <v>0.43</v>
      </c>
      <c r="G49" s="60">
        <f t="shared" si="0"/>
        <v>0.77423561812679909</v>
      </c>
      <c r="H49" s="24">
        <v>100.4981174146852</v>
      </c>
      <c r="I49" s="25">
        <f t="shared" si="1"/>
        <v>1.800547949132091</v>
      </c>
      <c r="J49" s="25">
        <f t="shared" si="2"/>
        <v>0.39607786293544073</v>
      </c>
      <c r="K49" s="25">
        <f t="shared" si="3"/>
        <v>-3.3306690738754696E-16</v>
      </c>
      <c r="M49" s="25"/>
      <c r="N49" s="25"/>
      <c r="O49" s="25"/>
    </row>
    <row r="50" spans="1:15" x14ac:dyDescent="0.25">
      <c r="A50" s="24">
        <v>99.900999999999996</v>
      </c>
      <c r="B50" s="25">
        <v>0.44</v>
      </c>
      <c r="C50" s="25">
        <v>0.78764000000000001</v>
      </c>
      <c r="E50" s="25"/>
      <c r="F50" s="66">
        <v>0.44</v>
      </c>
      <c r="G50" s="60">
        <f t="shared" si="0"/>
        <v>0.78173919903011468</v>
      </c>
      <c r="H50" s="24">
        <v>100.00459160328086</v>
      </c>
      <c r="I50" s="25">
        <f t="shared" si="1"/>
        <v>1.7766799977957153</v>
      </c>
      <c r="J50" s="25">
        <f t="shared" si="2"/>
        <v>0.38975143030336634</v>
      </c>
      <c r="K50" s="25">
        <f t="shared" si="3"/>
        <v>0</v>
      </c>
      <c r="M50" s="25"/>
      <c r="N50" s="25"/>
      <c r="O50" s="25"/>
    </row>
    <row r="51" spans="1:15" x14ac:dyDescent="0.25">
      <c r="A51" s="24">
        <v>99.415000000000006</v>
      </c>
      <c r="B51" s="25">
        <v>0.45</v>
      </c>
      <c r="C51" s="25">
        <v>0.79469000000000001</v>
      </c>
      <c r="E51" s="25"/>
      <c r="F51" s="66">
        <v>0.45</v>
      </c>
      <c r="G51" s="60">
        <f t="shared" si="0"/>
        <v>0.78902343986335044</v>
      </c>
      <c r="H51" s="24">
        <v>99.517979834005132</v>
      </c>
      <c r="I51" s="25">
        <f t="shared" si="1"/>
        <v>1.7533854219185565</v>
      </c>
      <c r="J51" s="25">
        <f t="shared" si="2"/>
        <v>0.38359374570299981</v>
      </c>
      <c r="K51" s="25">
        <f t="shared" si="3"/>
        <v>-3.6082248300317588E-16</v>
      </c>
      <c r="M51" s="25"/>
      <c r="N51" s="25"/>
      <c r="O51" s="25"/>
    </row>
    <row r="52" spans="1:15" x14ac:dyDescent="0.25">
      <c r="A52" s="24">
        <v>98.936000000000007</v>
      </c>
      <c r="B52" s="25">
        <v>0.46</v>
      </c>
      <c r="C52" s="25">
        <v>0.80152999999999996</v>
      </c>
      <c r="E52" s="25"/>
      <c r="F52" s="66">
        <v>0.46</v>
      </c>
      <c r="G52" s="60">
        <f t="shared" si="0"/>
        <v>0.79609670326973359</v>
      </c>
      <c r="H52" s="24">
        <v>99.038121799599011</v>
      </c>
      <c r="I52" s="25">
        <f t="shared" si="1"/>
        <v>1.7306450071081165</v>
      </c>
      <c r="J52" s="25">
        <f t="shared" si="2"/>
        <v>0.37759869764863824</v>
      </c>
      <c r="K52" s="25">
        <f t="shared" si="3"/>
        <v>1.7486012637846216E-15</v>
      </c>
      <c r="M52" s="25"/>
      <c r="N52" s="25"/>
      <c r="O52" s="25"/>
    </row>
    <row r="53" spans="1:15" x14ac:dyDescent="0.25">
      <c r="A53" s="24">
        <v>98.463999999999999</v>
      </c>
      <c r="B53" s="25">
        <v>0.47</v>
      </c>
      <c r="C53" s="25">
        <v>0.80817000000000005</v>
      </c>
      <c r="E53" s="25"/>
      <c r="F53" s="66">
        <v>0.47</v>
      </c>
      <c r="G53" s="60">
        <f t="shared" si="0"/>
        <v>0.80296696228547282</v>
      </c>
      <c r="H53" s="24">
        <v>98.564862106406835</v>
      </c>
      <c r="I53" s="25">
        <f t="shared" si="1"/>
        <v>1.7084403452882402</v>
      </c>
      <c r="J53" s="25">
        <f t="shared" si="2"/>
        <v>0.37176044851797546</v>
      </c>
      <c r="K53" s="25">
        <f t="shared" si="3"/>
        <v>0</v>
      </c>
      <c r="M53" s="25"/>
      <c r="N53" s="25"/>
      <c r="O53" s="25"/>
    </row>
    <row r="54" spans="1:15" x14ac:dyDescent="0.25">
      <c r="A54" s="24">
        <v>97.998000000000005</v>
      </c>
      <c r="B54" s="25">
        <v>0.48</v>
      </c>
      <c r="C54" s="25">
        <v>0.81462999999999997</v>
      </c>
      <c r="E54" s="25"/>
      <c r="F54" s="66">
        <v>0.48</v>
      </c>
      <c r="G54" s="60">
        <f t="shared" si="0"/>
        <v>0.80964182151456754</v>
      </c>
      <c r="H54" s="24">
        <v>98.098050095919334</v>
      </c>
      <c r="I54" s="25">
        <f t="shared" si="1"/>
        <v>1.6867537948220157</v>
      </c>
      <c r="J54" s="25">
        <f t="shared" si="2"/>
        <v>0.36607342016429323</v>
      </c>
      <c r="K54" s="25">
        <f t="shared" si="3"/>
        <v>0</v>
      </c>
      <c r="M54" s="25"/>
      <c r="N54" s="25"/>
      <c r="O54" s="25"/>
    </row>
    <row r="55" spans="1:15" x14ac:dyDescent="0.25">
      <c r="A55" s="24">
        <v>97.54</v>
      </c>
      <c r="B55" s="25">
        <v>0.49</v>
      </c>
      <c r="C55" s="25">
        <v>0.82089000000000001</v>
      </c>
      <c r="E55" s="25"/>
      <c r="F55" s="66">
        <v>0.49</v>
      </c>
      <c r="G55" s="60">
        <f t="shared" si="0"/>
        <v>0.81612853700453258</v>
      </c>
      <c r="H55" s="24">
        <v>97.63753967337756</v>
      </c>
      <c r="I55" s="25">
        <f t="shared" si="1"/>
        <v>1.6655684428663931</v>
      </c>
      <c r="J55" s="25">
        <f t="shared" si="2"/>
        <v>0.36053228038327118</v>
      </c>
      <c r="K55" s="25">
        <f t="shared" si="3"/>
        <v>-8.8817841970012523E-16</v>
      </c>
      <c r="M55" s="25"/>
      <c r="N55" s="25"/>
      <c r="O55" s="25"/>
    </row>
    <row r="56" spans="1:15" x14ac:dyDescent="0.25">
      <c r="A56" s="24">
        <v>97.087000000000003</v>
      </c>
      <c r="B56" s="25">
        <v>0.5</v>
      </c>
      <c r="C56" s="25">
        <v>0.82699</v>
      </c>
      <c r="E56" s="25"/>
      <c r="F56" s="66">
        <v>0.5</v>
      </c>
      <c r="G56" s="60">
        <f t="shared" si="0"/>
        <v>0.82243403491072531</v>
      </c>
      <c r="H56" s="24">
        <v>97.183189143163034</v>
      </c>
      <c r="I56" s="25">
        <f t="shared" si="1"/>
        <v>1.6448680698214506</v>
      </c>
      <c r="J56" s="25">
        <f t="shared" si="2"/>
        <v>0.35513193017854994</v>
      </c>
      <c r="K56" s="25">
        <f t="shared" si="3"/>
        <v>-2.7755575615628914E-16</v>
      </c>
      <c r="M56" s="25"/>
      <c r="N56" s="25"/>
      <c r="O56" s="25"/>
    </row>
    <row r="57" spans="1:15" x14ac:dyDescent="0.25">
      <c r="A57" s="24">
        <v>96.641000000000005</v>
      </c>
      <c r="B57" s="25">
        <v>0.51</v>
      </c>
      <c r="C57" s="25">
        <v>0.83291000000000004</v>
      </c>
      <c r="E57" s="25"/>
      <c r="F57" s="66">
        <v>0.51</v>
      </c>
      <c r="G57" s="60">
        <f t="shared" si="0"/>
        <v>0.82856492903066137</v>
      </c>
      <c r="H57" s="24">
        <v>96.73486105071126</v>
      </c>
      <c r="I57" s="25">
        <f t="shared" si="1"/>
        <v>1.6246371157463948</v>
      </c>
      <c r="J57" s="25">
        <f t="shared" si="2"/>
        <v>0.34986749177416049</v>
      </c>
      <c r="K57" s="25">
        <f t="shared" si="3"/>
        <v>0</v>
      </c>
      <c r="M57" s="25"/>
      <c r="N57" s="25"/>
      <c r="O57" s="25"/>
    </row>
    <row r="58" spans="1:15" x14ac:dyDescent="0.25">
      <c r="A58" s="24">
        <v>96.2</v>
      </c>
      <c r="B58" s="25">
        <v>0.52</v>
      </c>
      <c r="C58" s="25">
        <v>0.83867000000000003</v>
      </c>
      <c r="E58" s="25"/>
      <c r="F58" s="66">
        <v>0.52</v>
      </c>
      <c r="G58" s="60">
        <f t="shared" si="0"/>
        <v>0.83452753728375251</v>
      </c>
      <c r="H58" s="24">
        <v>96.292422030690034</v>
      </c>
      <c r="I58" s="25">
        <f t="shared" si="1"/>
        <v>1.6048606486226009</v>
      </c>
      <c r="J58" s="25">
        <f t="shared" si="2"/>
        <v>0.34473429732551109</v>
      </c>
      <c r="K58" s="25">
        <f t="shared" si="3"/>
        <v>2.1649348980190553E-15</v>
      </c>
      <c r="M58" s="25"/>
      <c r="N58" s="25"/>
      <c r="O58" s="25"/>
    </row>
    <row r="59" spans="1:15" x14ac:dyDescent="0.25">
      <c r="A59" s="24">
        <v>95.766000000000005</v>
      </c>
      <c r="B59" s="25">
        <v>0.53</v>
      </c>
      <c r="C59" s="25">
        <v>0.84426999999999996</v>
      </c>
      <c r="E59" s="25"/>
      <c r="F59" s="66">
        <v>0.53</v>
      </c>
      <c r="G59" s="60">
        <f t="shared" si="0"/>
        <v>0.84032789720650591</v>
      </c>
      <c r="H59" s="24">
        <v>95.855742661194128</v>
      </c>
      <c r="I59" s="25">
        <f t="shared" si="1"/>
        <v>1.5855243343518979</v>
      </c>
      <c r="J59" s="25">
        <f t="shared" si="2"/>
        <v>0.33972787828402967</v>
      </c>
      <c r="K59" s="25">
        <f t="shared" si="3"/>
        <v>0</v>
      </c>
      <c r="M59" s="25"/>
      <c r="N59" s="25"/>
      <c r="O59" s="25"/>
    </row>
    <row r="60" spans="1:15" x14ac:dyDescent="0.25">
      <c r="A60" s="24">
        <v>95.337999999999994</v>
      </c>
      <c r="B60" s="25">
        <v>0.54</v>
      </c>
      <c r="C60" s="25">
        <v>0.84972000000000003</v>
      </c>
      <c r="E60" s="25"/>
      <c r="F60" s="66">
        <v>0.54</v>
      </c>
      <c r="G60" s="60">
        <f t="shared" si="0"/>
        <v>0.84597178052812705</v>
      </c>
      <c r="H60" s="24">
        <v>95.424697323714099</v>
      </c>
      <c r="I60" s="25">
        <f t="shared" si="1"/>
        <v>1.5666144083854203</v>
      </c>
      <c r="J60" s="25">
        <f t="shared" si="2"/>
        <v>0.33484395537363787</v>
      </c>
      <c r="K60" s="25">
        <f t="shared" si="3"/>
        <v>-4.4408920985006262E-16</v>
      </c>
      <c r="M60" s="25"/>
      <c r="N60" s="25"/>
      <c r="O60" s="25"/>
    </row>
    <row r="61" spans="1:15" x14ac:dyDescent="0.25">
      <c r="A61" s="24">
        <v>94.915000000000006</v>
      </c>
      <c r="B61" s="25">
        <v>0.55000000000000004</v>
      </c>
      <c r="C61" s="25">
        <v>0.85502</v>
      </c>
      <c r="E61" s="25"/>
      <c r="F61" s="66">
        <v>0.55000000000000004</v>
      </c>
      <c r="G61" s="60">
        <f t="shared" si="0"/>
        <v>0.85146470688692988</v>
      </c>
      <c r="H61" s="24">
        <v>94.99916406864682</v>
      </c>
      <c r="I61" s="25">
        <f t="shared" si="1"/>
        <v>1.548117648885327</v>
      </c>
      <c r="J61" s="25">
        <f t="shared" si="2"/>
        <v>0.33007842914015706</v>
      </c>
      <c r="K61" s="25">
        <f t="shared" si="3"/>
        <v>-5.2735593669694936E-16</v>
      </c>
      <c r="M61" s="25"/>
      <c r="N61" s="25"/>
      <c r="O61" s="25"/>
    </row>
    <row r="62" spans="1:15" x14ac:dyDescent="0.25">
      <c r="A62" s="24">
        <v>94.497</v>
      </c>
      <c r="B62" s="25">
        <v>0.56000000000000005</v>
      </c>
      <c r="C62" s="25">
        <v>0.86019000000000001</v>
      </c>
      <c r="E62" s="25"/>
      <c r="F62" s="66">
        <v>0.56000000000000005</v>
      </c>
      <c r="G62" s="60">
        <f t="shared" si="0"/>
        <v>0.85681195674354649</v>
      </c>
      <c r="H62" s="24">
        <v>94.579024486121554</v>
      </c>
      <c r="I62" s="25">
        <f t="shared" si="1"/>
        <v>1.5300213513277614</v>
      </c>
      <c r="J62" s="25">
        <f t="shared" si="2"/>
        <v>0.32542737103739378</v>
      </c>
      <c r="K62" s="25">
        <f t="shared" si="3"/>
        <v>2.7755575615628914E-16</v>
      </c>
      <c r="M62" s="25"/>
      <c r="N62" s="25"/>
      <c r="O62" s="25"/>
    </row>
    <row r="63" spans="1:15" x14ac:dyDescent="0.25">
      <c r="A63" s="24">
        <v>94.084999999999994</v>
      </c>
      <c r="B63" s="25">
        <v>0.56999999999999995</v>
      </c>
      <c r="C63" s="25">
        <v>0.86521999999999999</v>
      </c>
      <c r="E63" s="25"/>
      <c r="F63" s="66">
        <v>0.56999999999999995</v>
      </c>
      <c r="G63" s="60">
        <f t="shared" si="0"/>
        <v>0.8620185835430525</v>
      </c>
      <c r="H63" s="24">
        <v>94.164163581924711</v>
      </c>
      <c r="I63" s="25">
        <f t="shared" si="1"/>
        <v>1.5123133044614958</v>
      </c>
      <c r="J63" s="25">
        <f t="shared" si="2"/>
        <v>0.32088701501615696</v>
      </c>
      <c r="K63" s="25">
        <f t="shared" si="3"/>
        <v>0</v>
      </c>
      <c r="M63" s="25"/>
      <c r="N63" s="25"/>
      <c r="O63" s="25"/>
    </row>
    <row r="64" spans="1:15" x14ac:dyDescent="0.25">
      <c r="A64" s="24">
        <v>93.679000000000002</v>
      </c>
      <c r="B64" s="25">
        <v>0.57999999999999996</v>
      </c>
      <c r="C64" s="25">
        <v>0.87012</v>
      </c>
      <c r="E64" s="25"/>
      <c r="F64" s="66">
        <v>0.57999999999999996</v>
      </c>
      <c r="G64" s="60">
        <f t="shared" si="0"/>
        <v>0.86708942517440613</v>
      </c>
      <c r="H64" s="24">
        <v>93.754469658313809</v>
      </c>
      <c r="I64" s="25">
        <f t="shared" si="1"/>
        <v>1.4949817675420796</v>
      </c>
      <c r="J64" s="25">
        <f t="shared" si="2"/>
        <v>0.31645374958475042</v>
      </c>
      <c r="K64" s="25">
        <f t="shared" si="3"/>
        <v>-1.3045120539345589E-15</v>
      </c>
      <c r="M64" s="25"/>
      <c r="N64" s="25"/>
      <c r="O64" s="25"/>
    </row>
    <row r="65" spans="1:15" x14ac:dyDescent="0.25">
      <c r="A65" s="24">
        <v>93.277000000000001</v>
      </c>
      <c r="B65" s="25">
        <v>0.59</v>
      </c>
      <c r="C65" s="25">
        <v>0.87488999999999995</v>
      </c>
      <c r="E65" s="25"/>
      <c r="F65" s="66">
        <v>0.59</v>
      </c>
      <c r="G65" s="60">
        <f t="shared" si="0"/>
        <v>0.87202911477224099</v>
      </c>
      <c r="H65" s="24">
        <v>93.34983419951898</v>
      </c>
      <c r="I65" s="25">
        <f t="shared" si="1"/>
        <v>1.4780154487665103</v>
      </c>
      <c r="J65" s="25">
        <f t="shared" si="2"/>
        <v>0.31212411031160797</v>
      </c>
      <c r="K65" s="25">
        <f t="shared" si="3"/>
        <v>-2.7755575615628914E-16</v>
      </c>
      <c r="M65" s="25"/>
      <c r="N65" s="25"/>
      <c r="O65" s="25"/>
    </row>
    <row r="66" spans="1:15" x14ac:dyDescent="0.25">
      <c r="A66" s="24">
        <v>92.881</v>
      </c>
      <c r="B66" s="25">
        <v>0.6</v>
      </c>
      <c r="C66" s="25">
        <v>0.87953999999999999</v>
      </c>
      <c r="E66" s="25"/>
      <c r="F66" s="66">
        <v>0.6</v>
      </c>
      <c r="G66" s="60">
        <f t="shared" si="0"/>
        <v>0.87684209090290066</v>
      </c>
      <c r="H66" s="24">
        <v>92.95015176173861</v>
      </c>
      <c r="I66" s="25">
        <f t="shared" si="1"/>
        <v>1.4614034848381678</v>
      </c>
      <c r="J66" s="25">
        <f t="shared" si="2"/>
        <v>0.30789477274274885</v>
      </c>
      <c r="K66" s="25">
        <f t="shared" si="3"/>
        <v>-2.0816681711721685E-16</v>
      </c>
      <c r="M66" s="25"/>
      <c r="N66" s="25"/>
      <c r="O66" s="25"/>
    </row>
    <row r="67" spans="1:15" x14ac:dyDescent="0.25">
      <c r="A67" s="24">
        <v>92.489000000000004</v>
      </c>
      <c r="B67" s="25">
        <v>0.61</v>
      </c>
      <c r="C67" s="25">
        <v>0.88407999999999998</v>
      </c>
      <c r="E67" s="25"/>
      <c r="F67" s="66">
        <v>0.61</v>
      </c>
      <c r="G67" s="60">
        <f t="shared" si="0"/>
        <v>0.88153260717366788</v>
      </c>
      <c r="H67" s="24">
        <v>92.55531986744181</v>
      </c>
      <c r="I67" s="25">
        <f t="shared" si="1"/>
        <v>1.4451354215961769</v>
      </c>
      <c r="J67" s="25">
        <f t="shared" si="2"/>
        <v>0.30376254570854244</v>
      </c>
      <c r="K67" s="25">
        <f t="shared" si="3"/>
        <v>5.6898930012039273E-16</v>
      </c>
      <c r="M67" s="25"/>
      <c r="N67" s="25"/>
      <c r="O67" s="25"/>
    </row>
    <row r="68" spans="1:15" x14ac:dyDescent="0.25">
      <c r="A68" s="24">
        <v>92.102000000000004</v>
      </c>
      <c r="B68" s="25">
        <v>0.62</v>
      </c>
      <c r="C68" s="25">
        <v>0.88849999999999996</v>
      </c>
      <c r="E68" s="25"/>
      <c r="F68" s="66">
        <v>0.62</v>
      </c>
      <c r="G68" s="60">
        <f t="shared" si="0"/>
        <v>0.88610474130152883</v>
      </c>
      <c r="H68" s="24">
        <v>92.165238903799789</v>
      </c>
      <c r="I68" s="25">
        <f t="shared" si="1"/>
        <v>1.4292011956476272</v>
      </c>
      <c r="J68" s="25">
        <f t="shared" si="2"/>
        <v>0.29972436499597649</v>
      </c>
      <c r="K68" s="25">
        <f t="shared" si="3"/>
        <v>0</v>
      </c>
      <c r="M68" s="25"/>
      <c r="N68" s="25"/>
      <c r="O68" s="25"/>
    </row>
    <row r="69" spans="1:15" x14ac:dyDescent="0.25">
      <c r="A69" s="24">
        <v>91.72</v>
      </c>
      <c r="B69" s="25">
        <v>0.63</v>
      </c>
      <c r="C69" s="25">
        <v>0.89280999999999999</v>
      </c>
      <c r="E69" s="25"/>
      <c r="F69" s="66">
        <v>0.63</v>
      </c>
      <c r="G69" s="60">
        <f t="shared" si="0"/>
        <v>0.89056240367523176</v>
      </c>
      <c r="H69" s="24">
        <v>91.779812025073511</v>
      </c>
      <c r="I69" s="25">
        <f t="shared" si="1"/>
        <v>1.4135911169448123</v>
      </c>
      <c r="J69" s="25">
        <f t="shared" si="2"/>
        <v>0.29577728736424153</v>
      </c>
      <c r="K69" s="25">
        <f t="shared" si="3"/>
        <v>-1.124100812432971E-15</v>
      </c>
      <c r="M69" s="25"/>
      <c r="N69" s="25"/>
      <c r="O69" s="25"/>
    </row>
    <row r="70" spans="1:15" x14ac:dyDescent="0.25">
      <c r="A70" s="24">
        <v>91.341999999999999</v>
      </c>
      <c r="B70" s="25">
        <v>0.64</v>
      </c>
      <c r="C70" s="25">
        <v>0.89702000000000004</v>
      </c>
      <c r="E70" s="25"/>
      <c r="F70" s="66">
        <v>0.64</v>
      </c>
      <c r="G70" s="60">
        <f t="shared" si="0"/>
        <v>0.89490934544216838</v>
      </c>
      <c r="H70" s="24">
        <v>91.398945058793132</v>
      </c>
      <c r="I70" s="25">
        <f t="shared" si="1"/>
        <v>1.3982958522533881</v>
      </c>
      <c r="J70" s="25">
        <f t="shared" si="2"/>
        <v>0.29191848488286609</v>
      </c>
      <c r="K70" s="25">
        <f t="shared" si="3"/>
        <v>-1.6653345369377348E-16</v>
      </c>
      <c r="M70" s="25"/>
      <c r="N70" s="25"/>
      <c r="O70" s="25"/>
    </row>
    <row r="71" spans="1:15" x14ac:dyDescent="0.25">
      <c r="A71" s="24">
        <v>90.968999999999994</v>
      </c>
      <c r="B71" s="25">
        <v>0.65</v>
      </c>
      <c r="C71" s="25">
        <v>0.90112000000000003</v>
      </c>
      <c r="E71" s="25"/>
      <c r="F71" s="66">
        <v>0.65</v>
      </c>
      <c r="G71" s="60">
        <f t="shared" ref="G71:G106" si="4">+I71*F71</f>
        <v>0.89914916614943596</v>
      </c>
      <c r="H71" s="24">
        <v>91.022546415570929</v>
      </c>
      <c r="I71" s="25">
        <f t="shared" ref="I71:I106" si="5">10^($I$3-$J$3/($K$3+H71))/$F$3</f>
        <v>1.3833064094606706</v>
      </c>
      <c r="J71" s="25">
        <f t="shared" ref="J71:J106" si="6">10^($I$4-$J$4/($K$4+H71))/$F$3</f>
        <v>0.28814523957304217</v>
      </c>
      <c r="K71" s="25">
        <f t="shared" ref="K71:K106" si="7">1-I71*F71-J71*(1-F71)</f>
        <v>-7.2164496600635175E-16</v>
      </c>
      <c r="M71" s="25"/>
      <c r="N71" s="25"/>
      <c r="O71" s="25"/>
    </row>
    <row r="72" spans="1:15" x14ac:dyDescent="0.25">
      <c r="A72" s="24">
        <v>90.600999999999999</v>
      </c>
      <c r="B72" s="25">
        <v>0.66</v>
      </c>
      <c r="C72" s="25">
        <v>0.90512999999999999</v>
      </c>
      <c r="E72" s="25"/>
      <c r="F72" s="66">
        <v>0.66</v>
      </c>
      <c r="G72" s="60">
        <f t="shared" si="4"/>
        <v>0.90328532096642955</v>
      </c>
      <c r="H72" s="24">
        <v>90.650527002396032</v>
      </c>
      <c r="I72" s="25">
        <f t="shared" si="5"/>
        <v>1.3686141226764084</v>
      </c>
      <c r="J72" s="25">
        <f t="shared" si="6"/>
        <v>0.2844549383340339</v>
      </c>
      <c r="K72" s="25">
        <f t="shared" si="7"/>
        <v>-1.0685896612017132E-15</v>
      </c>
      <c r="M72" s="25"/>
      <c r="N72" s="25"/>
      <c r="O72" s="25"/>
    </row>
    <row r="73" spans="1:15" x14ac:dyDescent="0.25">
      <c r="A73" s="24">
        <v>90.236000000000004</v>
      </c>
      <c r="B73" s="25">
        <v>0.67</v>
      </c>
      <c r="C73" s="25">
        <v>0.90903999999999996</v>
      </c>
      <c r="E73" s="25"/>
      <c r="F73" s="66">
        <v>0.67</v>
      </c>
      <c r="G73" s="60">
        <f t="shared" si="4"/>
        <v>0.90732112751453975</v>
      </c>
      <c r="H73" s="24">
        <v>90.282800139265646</v>
      </c>
      <c r="I73" s="25">
        <f t="shared" si="5"/>
        <v>1.3542106380814025</v>
      </c>
      <c r="J73" s="25">
        <f t="shared" si="6"/>
        <v>0.28084506813775689</v>
      </c>
      <c r="K73" s="25">
        <f t="shared" si="7"/>
        <v>4.8572257327350599E-16</v>
      </c>
      <c r="M73" s="25"/>
      <c r="N73" s="25"/>
      <c r="O73" s="25"/>
    </row>
    <row r="74" spans="1:15" x14ac:dyDescent="0.25">
      <c r="A74" s="24">
        <v>89.876000000000005</v>
      </c>
      <c r="B74" s="25">
        <v>0.68</v>
      </c>
      <c r="C74" s="25">
        <v>0.91285000000000005</v>
      </c>
      <c r="E74" s="25"/>
      <c r="F74" s="66">
        <v>0.68</v>
      </c>
      <c r="G74" s="60">
        <f t="shared" si="4"/>
        <v>0.91125977232778066</v>
      </c>
      <c r="H74" s="24">
        <v>89.919281479013975</v>
      </c>
      <c r="I74" s="25">
        <f t="shared" si="5"/>
        <v>1.3400879004820303</v>
      </c>
      <c r="J74" s="25">
        <f t="shared" si="6"/>
        <v>0.27731321147568444</v>
      </c>
      <c r="K74" s="25">
        <f t="shared" si="7"/>
        <v>3.3306690738754696E-16</v>
      </c>
      <c r="M74" s="25"/>
      <c r="N74" s="25"/>
      <c r="O74" s="25"/>
    </row>
    <row r="75" spans="1:15" x14ac:dyDescent="0.25">
      <c r="A75" s="24">
        <v>89.52</v>
      </c>
      <c r="B75" s="25">
        <v>0.69</v>
      </c>
      <c r="C75" s="25">
        <v>0.91657999999999995</v>
      </c>
      <c r="E75" s="25"/>
      <c r="F75" s="66">
        <v>0.69</v>
      </c>
      <c r="G75" s="60">
        <f t="shared" si="4"/>
        <v>0.91510431696657679</v>
      </c>
      <c r="H75" s="24">
        <v>89.559888930204494</v>
      </c>
      <c r="I75" s="25">
        <f t="shared" si="5"/>
        <v>1.3262381405312709</v>
      </c>
      <c r="J75" s="25">
        <f t="shared" si="6"/>
        <v>0.27385704204330091</v>
      </c>
      <c r="K75" s="25">
        <f t="shared" si="7"/>
        <v>0</v>
      </c>
      <c r="M75" s="25"/>
      <c r="N75" s="25"/>
      <c r="O75" s="25"/>
    </row>
    <row r="76" spans="1:15" x14ac:dyDescent="0.25">
      <c r="A76" s="24">
        <v>89.168000000000006</v>
      </c>
      <c r="B76" s="25">
        <v>0.7</v>
      </c>
      <c r="C76" s="25">
        <v>0.92022999999999999</v>
      </c>
      <c r="E76" s="25"/>
      <c r="F76" s="66">
        <v>0.7</v>
      </c>
      <c r="G76" s="60">
        <f t="shared" si="4"/>
        <v>0.91885770380553067</v>
      </c>
      <c r="H76" s="24">
        <v>89.204542582958993</v>
      </c>
      <c r="I76" s="25">
        <f t="shared" si="5"/>
        <v>1.3126538625793296</v>
      </c>
      <c r="J76" s="25">
        <f t="shared" si="6"/>
        <v>0.27047432064823301</v>
      </c>
      <c r="K76" s="25">
        <f t="shared" si="7"/>
        <v>-5.8286708792820718E-16</v>
      </c>
      <c r="M76" s="25"/>
      <c r="N76" s="25"/>
      <c r="O76" s="25"/>
    </row>
    <row r="77" spans="1:15" x14ac:dyDescent="0.25">
      <c r="A77" s="24">
        <v>88.82</v>
      </c>
      <c r="B77" s="25">
        <v>0.71</v>
      </c>
      <c r="C77" s="25">
        <v>0.92379</v>
      </c>
      <c r="E77" s="25"/>
      <c r="F77" s="66">
        <v>0.71</v>
      </c>
      <c r="G77" s="60">
        <f t="shared" si="4"/>
        <v>0.92252276151455725</v>
      </c>
      <c r="H77" s="24">
        <v>88.853164637600784</v>
      </c>
      <c r="I77" s="25">
        <f t="shared" si="5"/>
        <v>1.2993278331190947</v>
      </c>
      <c r="J77" s="25">
        <f t="shared" si="6"/>
        <v>0.26716289132911308</v>
      </c>
      <c r="K77" s="25">
        <f t="shared" si="7"/>
        <v>0</v>
      </c>
      <c r="M77" s="25"/>
      <c r="N77" s="25"/>
      <c r="O77" s="25"/>
    </row>
    <row r="78" spans="1:15" x14ac:dyDescent="0.25">
      <c r="A78" s="24">
        <v>88.475999999999999</v>
      </c>
      <c r="B78" s="25">
        <v>0.72</v>
      </c>
      <c r="C78" s="25">
        <v>0.92725999999999997</v>
      </c>
      <c r="E78" s="25"/>
      <c r="F78" s="66">
        <v>0.72</v>
      </c>
      <c r="G78" s="60">
        <f t="shared" si="4"/>
        <v>0.92610221025155814</v>
      </c>
      <c r="H78" s="24">
        <v>88.505679335994373</v>
      </c>
      <c r="I78" s="25">
        <f t="shared" si="5"/>
        <v>1.2862530697938308</v>
      </c>
      <c r="J78" s="25">
        <f t="shared" si="6"/>
        <v>0.26392067767300104</v>
      </c>
      <c r="K78" s="25">
        <f t="shared" si="7"/>
        <v>1.5543122344752192E-15</v>
      </c>
      <c r="M78" s="25"/>
      <c r="N78" s="25"/>
      <c r="O78" s="25"/>
    </row>
    <row r="79" spans="1:15" x14ac:dyDescent="0.25">
      <c r="A79" s="24">
        <v>88.135000000000005</v>
      </c>
      <c r="B79" s="25">
        <v>0.73</v>
      </c>
      <c r="C79" s="25">
        <v>0.93067</v>
      </c>
      <c r="E79" s="25"/>
      <c r="F79" s="66">
        <v>0.73</v>
      </c>
      <c r="G79" s="60">
        <f t="shared" si="4"/>
        <v>0.92959866658359014</v>
      </c>
      <c r="H79" s="24">
        <v>88.162012895470951</v>
      </c>
      <c r="I79" s="25">
        <f t="shared" si="5"/>
        <v>1.2734228309364248</v>
      </c>
      <c r="J79" s="25">
        <f t="shared" si="6"/>
        <v>0.26074567932003123</v>
      </c>
      <c r="K79" s="25">
        <f t="shared" si="7"/>
        <v>1.429412144204889E-15</v>
      </c>
      <c r="M79" s="25"/>
      <c r="N79" s="25"/>
      <c r="O79" s="25"/>
    </row>
    <row r="80" spans="1:15" x14ac:dyDescent="0.25">
      <c r="A80" s="24">
        <v>87.798000000000002</v>
      </c>
      <c r="B80" s="25">
        <v>0.74</v>
      </c>
      <c r="C80" s="25">
        <v>0.93398999999999999</v>
      </c>
      <c r="E80" s="25"/>
      <c r="F80" s="66">
        <v>0.74</v>
      </c>
      <c r="G80" s="60">
        <f t="shared" si="4"/>
        <v>0.93301464815240776</v>
      </c>
      <c r="H80" s="24">
        <v>87.82209344523126</v>
      </c>
      <c r="I80" s="25">
        <f t="shared" si="5"/>
        <v>1.2608306056113618</v>
      </c>
      <c r="J80" s="25">
        <f t="shared" si="6"/>
        <v>0.25763596864458477</v>
      </c>
      <c r="K80" s="25">
        <f t="shared" si="7"/>
        <v>2.0816681711721685E-16</v>
      </c>
      <c r="M80" s="25"/>
      <c r="N80" s="25"/>
      <c r="O80" s="25"/>
    </row>
    <row r="81" spans="1:15" x14ac:dyDescent="0.25">
      <c r="A81" s="24">
        <v>87.465000000000003</v>
      </c>
      <c r="B81" s="25">
        <v>0.75</v>
      </c>
      <c r="C81" s="25">
        <v>0.93723999999999996</v>
      </c>
      <c r="E81" s="25"/>
      <c r="F81" s="66">
        <v>0.75</v>
      </c>
      <c r="G81" s="60">
        <f t="shared" si="4"/>
        <v>0.93635257809924588</v>
      </c>
      <c r="H81" s="24">
        <v>87.485850965124158</v>
      </c>
      <c r="I81" s="25">
        <f t="shared" si="5"/>
        <v>1.2484701041323278</v>
      </c>
      <c r="J81" s="25">
        <f t="shared" si="6"/>
        <v>0.25458968760302192</v>
      </c>
      <c r="K81" s="25">
        <f t="shared" si="7"/>
        <v>-1.3600232051658168E-15</v>
      </c>
      <c r="M81" s="25"/>
      <c r="N81" s="25"/>
      <c r="O81" s="25"/>
    </row>
    <row r="82" spans="1:15" x14ac:dyDescent="0.25">
      <c r="A82" s="24">
        <v>87.135999999999996</v>
      </c>
      <c r="B82" s="25">
        <v>0.76</v>
      </c>
      <c r="C82" s="25">
        <v>0.94042000000000003</v>
      </c>
      <c r="E82" s="25"/>
      <c r="F82" s="66">
        <v>0.76</v>
      </c>
      <c r="G82" s="60">
        <f t="shared" si="4"/>
        <v>0.93961478926273867</v>
      </c>
      <c r="H82" s="24">
        <v>87.153217226702409</v>
      </c>
      <c r="I82" s="25">
        <f t="shared" si="5"/>
        <v>1.2363352490299193</v>
      </c>
      <c r="J82" s="25">
        <f t="shared" si="6"/>
        <v>0.25160504473858963</v>
      </c>
      <c r="K82" s="25">
        <f t="shared" si="7"/>
        <v>-1.8041124150158794E-16</v>
      </c>
      <c r="M82" s="25"/>
      <c r="N82" s="25"/>
      <c r="O82" s="25"/>
    </row>
    <row r="83" spans="1:15" x14ac:dyDescent="0.25">
      <c r="A83" s="24">
        <v>86.81</v>
      </c>
      <c r="B83" s="25">
        <v>0.77</v>
      </c>
      <c r="C83" s="25">
        <v>0.94352999999999998</v>
      </c>
      <c r="E83" s="25"/>
      <c r="F83" s="66">
        <v>0.77</v>
      </c>
      <c r="G83" s="60">
        <f t="shared" si="4"/>
        <v>0.94280352816301327</v>
      </c>
      <c r="H83" s="24">
        <v>86.824125736462477</v>
      </c>
      <c r="I83" s="25">
        <f t="shared" si="5"/>
        <v>1.2244201664454717</v>
      </c>
      <c r="J83" s="25">
        <f t="shared" si="6"/>
        <v>0.24868031233472548</v>
      </c>
      <c r="K83" s="25">
        <f t="shared" si="7"/>
        <v>-1.2490009027033011E-16</v>
      </c>
      <c r="M83" s="25"/>
      <c r="N83" s="25"/>
      <c r="O83" s="25"/>
    </row>
    <row r="84" spans="1:15" x14ac:dyDescent="0.25">
      <c r="A84" s="24">
        <v>86.486999999999995</v>
      </c>
      <c r="B84" s="25">
        <v>0.78</v>
      </c>
      <c r="C84" s="25">
        <v>0.94657000000000002</v>
      </c>
      <c r="E84" s="25"/>
      <c r="F84" s="66">
        <v>0.78</v>
      </c>
      <c r="G84" s="60">
        <f t="shared" si="4"/>
        <v>0.94592095878413374</v>
      </c>
      <c r="H84" s="24">
        <v>86.498511681177362</v>
      </c>
      <c r="I84" s="25">
        <f t="shared" si="5"/>
        <v>1.2127191779283766</v>
      </c>
      <c r="J84" s="25">
        <f t="shared" si="6"/>
        <v>0.24581382370848789</v>
      </c>
      <c r="K84" s="25">
        <f t="shared" si="7"/>
        <v>-1.0685896612017132E-15</v>
      </c>
      <c r="M84" s="25"/>
      <c r="N84" s="25"/>
      <c r="O84" s="25"/>
    </row>
    <row r="85" spans="1:15" x14ac:dyDescent="0.25">
      <c r="A85" s="24">
        <v>86.168000000000006</v>
      </c>
      <c r="B85" s="25">
        <v>0.79</v>
      </c>
      <c r="C85" s="25">
        <v>0.94955000000000001</v>
      </c>
      <c r="E85" s="25"/>
      <c r="F85" s="66">
        <v>0.79</v>
      </c>
      <c r="G85" s="60">
        <f t="shared" si="4"/>
        <v>0.94896916616635929</v>
      </c>
      <c r="H85" s="24">
        <v>86.176311875237928</v>
      </c>
      <c r="I85" s="25">
        <f t="shared" si="5"/>
        <v>1.2012267926156446</v>
      </c>
      <c r="J85" s="25">
        <f t="shared" si="6"/>
        <v>0.24300397063638263</v>
      </c>
      <c r="K85" s="25">
        <f t="shared" si="7"/>
        <v>3.677613769070831E-16</v>
      </c>
      <c r="M85" s="25"/>
      <c r="N85" s="25"/>
      <c r="O85" s="25"/>
    </row>
    <row r="86" spans="1:15" x14ac:dyDescent="0.25">
      <c r="A86" s="24">
        <v>85.852000000000004</v>
      </c>
      <c r="B86" s="25">
        <v>0.8</v>
      </c>
      <c r="C86" s="25">
        <v>0.95247000000000004</v>
      </c>
      <c r="E86" s="25"/>
      <c r="F86" s="66">
        <v>0.8</v>
      </c>
      <c r="G86" s="60">
        <f t="shared" si="4"/>
        <v>0.95195015981893649</v>
      </c>
      <c r="H86" s="24">
        <v>85.857464709920237</v>
      </c>
      <c r="I86" s="25">
        <f t="shared" si="5"/>
        <v>1.1899376997736706</v>
      </c>
      <c r="J86" s="25">
        <f t="shared" si="6"/>
        <v>0.24024920090531732</v>
      </c>
      <c r="K86" s="25">
        <f t="shared" si="7"/>
        <v>5.5511151231257827E-17</v>
      </c>
      <c r="M86" s="25"/>
      <c r="N86" s="25"/>
      <c r="O86" s="25"/>
    </row>
    <row r="87" spans="1:15" x14ac:dyDescent="0.25">
      <c r="A87" s="24">
        <v>85.539000000000001</v>
      </c>
      <c r="B87" s="25">
        <v>0.81</v>
      </c>
      <c r="C87" s="25">
        <v>0.95531999999999995</v>
      </c>
      <c r="E87" s="25"/>
      <c r="F87" s="66">
        <v>0.81</v>
      </c>
      <c r="G87" s="60">
        <f t="shared" si="4"/>
        <v>0.95486587696345349</v>
      </c>
      <c r="H87" s="24">
        <v>85.541910104499706</v>
      </c>
      <c r="I87" s="25">
        <f t="shared" si="5"/>
        <v>1.1788467616832758</v>
      </c>
      <c r="J87" s="25">
        <f t="shared" si="6"/>
        <v>0.23754801598182163</v>
      </c>
      <c r="K87" s="25">
        <f t="shared" si="7"/>
        <v>4.163336342344337E-16</v>
      </c>
      <c r="M87" s="25"/>
      <c r="N87" s="25"/>
      <c r="O87" s="25"/>
    </row>
    <row r="88" spans="1:15" x14ac:dyDescent="0.25">
      <c r="A88" s="24">
        <v>85.228999999999999</v>
      </c>
      <c r="B88" s="25">
        <v>0.82</v>
      </c>
      <c r="C88" s="25">
        <v>0.95811999999999997</v>
      </c>
      <c r="E88" s="25"/>
      <c r="F88" s="66">
        <v>0.82</v>
      </c>
      <c r="G88" s="60">
        <f t="shared" si="4"/>
        <v>0.95771818561723443</v>
      </c>
      <c r="H88" s="24">
        <v>85.229589459138012</v>
      </c>
      <c r="I88" s="25">
        <f t="shared" si="5"/>
        <v>1.167949006850286</v>
      </c>
      <c r="J88" s="25">
        <f t="shared" si="6"/>
        <v>0.23489896879314606</v>
      </c>
      <c r="K88" s="25">
        <f t="shared" si="7"/>
        <v>-7.3552275381416621E-16</v>
      </c>
      <c r="M88" s="25"/>
      <c r="N88" s="25"/>
      <c r="O88" s="25"/>
    </row>
    <row r="89" spans="1:15" x14ac:dyDescent="0.25">
      <c r="A89" s="24">
        <v>84.923000000000002</v>
      </c>
      <c r="B89" s="25">
        <v>0.83</v>
      </c>
      <c r="C89" s="25">
        <v>0.96086000000000005</v>
      </c>
      <c r="E89" s="25"/>
      <c r="F89" s="66">
        <v>0.83</v>
      </c>
      <c r="G89" s="60">
        <f t="shared" si="4"/>
        <v>0.96050888752559016</v>
      </c>
      <c r="H89" s="24">
        <v>84.920445609469965</v>
      </c>
      <c r="I89" s="25">
        <f t="shared" si="5"/>
        <v>1.1572396235248075</v>
      </c>
      <c r="J89" s="25">
        <f t="shared" si="6"/>
        <v>0.23230066161417659</v>
      </c>
      <c r="K89" s="25">
        <f t="shared" si="7"/>
        <v>-1.8735013540549517E-16</v>
      </c>
      <c r="M89" s="25"/>
      <c r="N89" s="25"/>
      <c r="O89" s="25"/>
    </row>
    <row r="90" spans="1:15" x14ac:dyDescent="0.25">
      <c r="A90" s="24">
        <v>84.619</v>
      </c>
      <c r="B90" s="25">
        <v>0.84</v>
      </c>
      <c r="C90" s="25">
        <v>0.96353999999999995</v>
      </c>
      <c r="E90" s="25"/>
      <c r="F90" s="66">
        <v>0.84</v>
      </c>
      <c r="G90" s="60">
        <f t="shared" si="4"/>
        <v>0.96323972095127841</v>
      </c>
      <c r="H90" s="24">
        <v>84.614422782822459</v>
      </c>
      <c r="I90" s="25">
        <f t="shared" si="5"/>
        <v>1.1467139535134268</v>
      </c>
      <c r="J90" s="25">
        <f t="shared" si="6"/>
        <v>0.22975174405449894</v>
      </c>
      <c r="K90" s="25">
        <f t="shared" si="7"/>
        <v>1.7486012637846216E-15</v>
      </c>
      <c r="M90" s="25"/>
      <c r="N90" s="25"/>
      <c r="O90" s="25"/>
    </row>
    <row r="91" spans="1:15" x14ac:dyDescent="0.25">
      <c r="A91" s="24">
        <v>84.317999999999998</v>
      </c>
      <c r="B91" s="25">
        <v>0.85</v>
      </c>
      <c r="C91" s="25">
        <v>0.96616999999999997</v>
      </c>
      <c r="E91" s="25"/>
      <c r="F91" s="66">
        <v>0.85</v>
      </c>
      <c r="G91" s="60">
        <f t="shared" si="4"/>
        <v>0.96591236332896169</v>
      </c>
      <c r="H91" s="24">
        <v>84.311466555999246</v>
      </c>
      <c r="I91" s="25">
        <f t="shared" si="5"/>
        <v>1.1363674862693667</v>
      </c>
      <c r="J91" s="25">
        <f t="shared" si="6"/>
        <v>0.22725091114026133</v>
      </c>
      <c r="K91" s="25">
        <f t="shared" si="7"/>
        <v>-8.9511731360403246E-16</v>
      </c>
      <c r="M91" s="25"/>
      <c r="N91" s="25"/>
      <c r="O91" s="25"/>
    </row>
    <row r="92" spans="1:15" x14ac:dyDescent="0.25">
      <c r="A92" s="24">
        <v>84.021000000000001</v>
      </c>
      <c r="B92" s="25">
        <v>0.86</v>
      </c>
      <c r="C92" s="25">
        <v>0.96874000000000005</v>
      </c>
      <c r="E92" s="25"/>
      <c r="F92" s="66">
        <v>0.86</v>
      </c>
      <c r="G92" s="60">
        <f t="shared" si="4"/>
        <v>0.96852843379198406</v>
      </c>
      <c r="H92" s="24">
        <v>84.011523814568235</v>
      </c>
      <c r="I92" s="25">
        <f t="shared" si="5"/>
        <v>1.1261958532464931</v>
      </c>
      <c r="J92" s="25">
        <f t="shared" si="6"/>
        <v>0.22479690148582229</v>
      </c>
      <c r="K92" s="25">
        <f t="shared" si="7"/>
        <v>8.1878948066105295E-16</v>
      </c>
      <c r="M92" s="25"/>
      <c r="N92" s="25"/>
      <c r="O92" s="25"/>
    </row>
    <row r="93" spans="1:15" x14ac:dyDescent="0.25">
      <c r="A93" s="24">
        <v>83.725999999999999</v>
      </c>
      <c r="B93" s="25">
        <v>0.87</v>
      </c>
      <c r="C93" s="25">
        <v>0.97126999999999997</v>
      </c>
      <c r="E93" s="25"/>
      <c r="F93" s="66">
        <v>0.87</v>
      </c>
      <c r="G93" s="60">
        <f t="shared" si="4"/>
        <v>0.97108949557844337</v>
      </c>
      <c r="H93" s="24">
        <v>83.714542713592849</v>
      </c>
      <c r="I93" s="25">
        <f t="shared" si="5"/>
        <v>1.116194822503958</v>
      </c>
      <c r="J93" s="25">
        <f t="shared" si="6"/>
        <v>0.22238849555043502</v>
      </c>
      <c r="K93" s="25">
        <f t="shared" si="7"/>
        <v>7.2858385991025898E-17</v>
      </c>
      <c r="M93" s="25"/>
      <c r="N93" s="25"/>
      <c r="O93" s="25"/>
    </row>
    <row r="94" spans="1:15" x14ac:dyDescent="0.25">
      <c r="A94" s="24">
        <v>83.433999999999997</v>
      </c>
      <c r="B94" s="25">
        <v>0.88</v>
      </c>
      <c r="C94" s="25">
        <v>0.97374000000000005</v>
      </c>
      <c r="E94" s="25"/>
      <c r="F94" s="66">
        <v>0.88</v>
      </c>
      <c r="G94" s="60">
        <f t="shared" si="4"/>
        <v>0.97359705832293753</v>
      </c>
      <c r="H94" s="24">
        <v>83.420472639747359</v>
      </c>
      <c r="I94" s="25">
        <f t="shared" si="5"/>
        <v>1.1063602935487926</v>
      </c>
      <c r="J94" s="25">
        <f t="shared" si="6"/>
        <v>0.2200245139755235</v>
      </c>
      <c r="K94" s="25">
        <f t="shared" si="7"/>
        <v>-3.434752482434078E-16</v>
      </c>
      <c r="M94" s="25"/>
      <c r="N94" s="25"/>
      <c r="O94" s="25"/>
    </row>
    <row r="95" spans="1:15" x14ac:dyDescent="0.25">
      <c r="A95" s="24">
        <v>83.144000000000005</v>
      </c>
      <c r="B95" s="25">
        <v>0.89</v>
      </c>
      <c r="C95" s="25">
        <v>0.97616000000000003</v>
      </c>
      <c r="E95" s="25"/>
      <c r="F95" s="66">
        <v>0.89</v>
      </c>
      <c r="G95" s="60">
        <f t="shared" si="4"/>
        <v>0.97605258024018293</v>
      </c>
      <c r="H95" s="24">
        <v>83.129264174763733</v>
      </c>
      <c r="I95" s="25">
        <f t="shared" si="5"/>
        <v>1.0966882924046999</v>
      </c>
      <c r="J95" s="25">
        <f t="shared" si="6"/>
        <v>0.21770381599834376</v>
      </c>
      <c r="K95" s="25">
        <f t="shared" si="7"/>
        <v>-7.4246164771807344E-16</v>
      </c>
      <c r="M95" s="25"/>
      <c r="N95" s="25"/>
      <c r="O95" s="25"/>
    </row>
    <row r="96" spans="1:15" x14ac:dyDescent="0.25">
      <c r="A96" s="24">
        <v>82.858000000000004</v>
      </c>
      <c r="B96" s="25">
        <v>0.9</v>
      </c>
      <c r="C96" s="25">
        <v>0.97853999999999997</v>
      </c>
      <c r="E96" s="25"/>
      <c r="F96" s="66">
        <v>0.9</v>
      </c>
      <c r="G96" s="60">
        <f t="shared" si="4"/>
        <v>0.978457470206194</v>
      </c>
      <c r="H96" s="24">
        <v>82.840869060155228</v>
      </c>
      <c r="I96" s="25">
        <f t="shared" si="5"/>
        <v>1.0871749668957711</v>
      </c>
      <c r="J96" s="25">
        <f t="shared" si="6"/>
        <v>0.21542529793807486</v>
      </c>
      <c r="K96" s="25">
        <f t="shared" si="7"/>
        <v>-1.4814538484841933E-15</v>
      </c>
      <c r="M96" s="25"/>
      <c r="N96" s="25"/>
      <c r="O96" s="25"/>
    </row>
    <row r="97" spans="1:15" x14ac:dyDescent="0.25">
      <c r="A97" s="24">
        <v>82.573999999999998</v>
      </c>
      <c r="B97" s="25">
        <v>0.91</v>
      </c>
      <c r="C97" s="25">
        <v>0.98087999999999997</v>
      </c>
      <c r="E97" s="25"/>
      <c r="F97" s="66">
        <v>0.91</v>
      </c>
      <c r="G97" s="60">
        <f t="shared" si="4"/>
        <v>0.98081308974244474</v>
      </c>
      <c r="H97" s="24">
        <v>82.555240163167653</v>
      </c>
      <c r="I97" s="25">
        <f t="shared" si="5"/>
        <v>1.0778165821345547</v>
      </c>
      <c r="J97" s="25">
        <f t="shared" si="6"/>
        <v>0.21318789175061728</v>
      </c>
      <c r="K97" s="25">
        <f t="shared" si="7"/>
        <v>-2.9143354396410359E-16</v>
      </c>
      <c r="M97" s="25"/>
      <c r="N97" s="25"/>
      <c r="O97" s="25"/>
    </row>
    <row r="98" spans="1:15" x14ac:dyDescent="0.25">
      <c r="A98" s="24">
        <v>82.292000000000002</v>
      </c>
      <c r="B98" s="25">
        <v>0.92</v>
      </c>
      <c r="C98" s="25">
        <v>0.98316000000000003</v>
      </c>
      <c r="E98" s="25"/>
      <c r="F98" s="66">
        <v>0.92</v>
      </c>
      <c r="G98" s="60">
        <f t="shared" si="4"/>
        <v>0.98312075490811524</v>
      </c>
      <c r="H98" s="24">
        <v>82.272331443909366</v>
      </c>
      <c r="I98" s="25">
        <f t="shared" si="5"/>
        <v>1.0686095162044731</v>
      </c>
      <c r="J98" s="25">
        <f t="shared" si="6"/>
        <v>0.21099056364856666</v>
      </c>
      <c r="K98" s="25">
        <f t="shared" si="7"/>
        <v>-5.5858095926453188E-16</v>
      </c>
      <c r="M98" s="25"/>
      <c r="N98" s="25"/>
      <c r="O98" s="25"/>
    </row>
    <row r="99" spans="1:15" x14ac:dyDescent="0.25">
      <c r="A99" s="24">
        <v>82.013999999999996</v>
      </c>
      <c r="B99" s="25">
        <v>0.93</v>
      </c>
      <c r="C99" s="25">
        <v>0.98541000000000001</v>
      </c>
      <c r="E99" s="25"/>
      <c r="F99" s="66">
        <v>0.93</v>
      </c>
      <c r="G99" s="60">
        <f t="shared" si="4"/>
        <v>0.9853817381051877</v>
      </c>
      <c r="H99" s="24">
        <v>81.992097923614054</v>
      </c>
      <c r="I99" s="25">
        <f t="shared" si="5"/>
        <v>1.0595502560270835</v>
      </c>
      <c r="J99" s="25">
        <f t="shared" si="6"/>
        <v>0.20883231278305728</v>
      </c>
      <c r="K99" s="25">
        <f t="shared" si="7"/>
        <v>-1.6982942829812941E-15</v>
      </c>
      <c r="M99" s="25"/>
      <c r="N99" s="25"/>
      <c r="O99" s="25"/>
    </row>
    <row r="100" spans="1:15" x14ac:dyDescent="0.25">
      <c r="A100" s="24">
        <v>81.736999999999995</v>
      </c>
      <c r="B100" s="25">
        <v>0.94</v>
      </c>
      <c r="C100" s="25">
        <v>0.98760999999999999</v>
      </c>
      <c r="E100" s="25"/>
      <c r="F100" s="66">
        <v>0.94</v>
      </c>
      <c r="G100" s="60">
        <f t="shared" si="4"/>
        <v>0.98759726980094054</v>
      </c>
      <c r="H100" s="24">
        <v>81.714495653992017</v>
      </c>
      <c r="I100" s="25">
        <f t="shared" si="5"/>
        <v>1.0506353934052559</v>
      </c>
      <c r="J100" s="25">
        <f t="shared" si="6"/>
        <v>0.20671216998433908</v>
      </c>
      <c r="K100" s="25">
        <f t="shared" si="7"/>
        <v>-8.9164786665207885E-16</v>
      </c>
      <c r="M100" s="25"/>
      <c r="N100" s="25"/>
      <c r="O100" s="25"/>
    </row>
    <row r="101" spans="1:15" x14ac:dyDescent="0.25">
      <c r="A101" s="24">
        <v>81.462999999999994</v>
      </c>
      <c r="B101" s="25">
        <v>0.95</v>
      </c>
      <c r="C101" s="25">
        <v>0.98977000000000004</v>
      </c>
      <c r="E101" s="25"/>
      <c r="F101" s="66">
        <v>0.95</v>
      </c>
      <c r="G101" s="60">
        <f t="shared" si="4"/>
        <v>0.98976854017209337</v>
      </c>
      <c r="H101" s="24">
        <v>81.439481687627875</v>
      </c>
      <c r="I101" s="25">
        <f t="shared" si="5"/>
        <v>1.0418616212337826</v>
      </c>
      <c r="J101" s="25">
        <f t="shared" si="6"/>
        <v>0.20462919655813155</v>
      </c>
      <c r="K101" s="25">
        <f t="shared" si="7"/>
        <v>4.3368086899420177E-17</v>
      </c>
      <c r="M101" s="25"/>
      <c r="N101" s="25"/>
      <c r="O101" s="25"/>
    </row>
    <row r="102" spans="1:15" x14ac:dyDescent="0.25">
      <c r="A102" s="24">
        <v>81.191999999999993</v>
      </c>
      <c r="B102" s="25">
        <v>0.96</v>
      </c>
      <c r="C102" s="25">
        <v>0.99189000000000005</v>
      </c>
      <c r="E102" s="25"/>
      <c r="F102" s="66">
        <v>0.96</v>
      </c>
      <c r="G102" s="60">
        <f t="shared" si="4"/>
        <v>0.99189670067460256</v>
      </c>
      <c r="H102" s="24">
        <v>81.167014049383809</v>
      </c>
      <c r="I102" s="25">
        <f t="shared" si="5"/>
        <v>1.0332257298693777</v>
      </c>
      <c r="J102" s="25">
        <f t="shared" si="6"/>
        <v>0.20258248313496971</v>
      </c>
      <c r="K102" s="25">
        <f t="shared" si="7"/>
        <v>-1.3565537582138631E-15</v>
      </c>
      <c r="M102" s="25"/>
      <c r="N102" s="25"/>
      <c r="O102" s="25"/>
    </row>
    <row r="103" spans="1:15" x14ac:dyDescent="0.25">
      <c r="A103" s="24">
        <v>80.923000000000002</v>
      </c>
      <c r="B103" s="25">
        <v>0.97</v>
      </c>
      <c r="C103" s="25">
        <v>0.99397999999999997</v>
      </c>
      <c r="E103" s="25"/>
      <c r="F103" s="66">
        <v>0.97</v>
      </c>
      <c r="G103" s="60">
        <f t="shared" si="4"/>
        <v>0.9939828655429036</v>
      </c>
      <c r="H103" s="24">
        <v>80.897051708769567</v>
      </c>
      <c r="I103" s="25">
        <f t="shared" si="5"/>
        <v>1.024724603652478</v>
      </c>
      <c r="J103" s="25">
        <f t="shared" si="6"/>
        <v>0.20057114856989403</v>
      </c>
      <c r="K103" s="25">
        <f t="shared" si="7"/>
        <v>-4.3021142204224816E-16</v>
      </c>
      <c r="M103" s="25"/>
      <c r="N103" s="25"/>
      <c r="O103" s="25"/>
    </row>
    <row r="104" spans="1:15" x14ac:dyDescent="0.25">
      <c r="A104" s="24">
        <v>80.656000000000006</v>
      </c>
      <c r="B104" s="25">
        <v>0.98</v>
      </c>
      <c r="C104" s="25">
        <v>0.99602000000000002</v>
      </c>
      <c r="E104" s="25"/>
      <c r="F104" s="66">
        <v>0.98</v>
      </c>
      <c r="G104" s="60">
        <f t="shared" si="4"/>
        <v>0.99602811322219864</v>
      </c>
      <c r="H104" s="24">
        <v>80.629554553242698</v>
      </c>
      <c r="I104" s="25">
        <f t="shared" si="5"/>
        <v>1.0163552175736721</v>
      </c>
      <c r="J104" s="25">
        <f t="shared" si="6"/>
        <v>0.19859433889001293</v>
      </c>
      <c r="K104" s="25">
        <f t="shared" si="7"/>
        <v>1.0963452368173421E-15</v>
      </c>
      <c r="M104" s="25"/>
      <c r="N104" s="25"/>
      <c r="O104" s="25"/>
    </row>
    <row r="105" spans="1:15" x14ac:dyDescent="0.25">
      <c r="A105" s="24">
        <v>80.391000000000005</v>
      </c>
      <c r="B105" s="25">
        <v>0.99</v>
      </c>
      <c r="C105" s="25">
        <v>0.99802999999999997</v>
      </c>
      <c r="E105" s="25"/>
      <c r="F105" s="66">
        <v>0.99</v>
      </c>
      <c r="G105" s="60">
        <f t="shared" si="4"/>
        <v>0.99803348773712397</v>
      </c>
      <c r="H105" s="24">
        <v>80.364483362402623</v>
      </c>
      <c r="I105" s="25">
        <f t="shared" si="5"/>
        <v>1.008114634077903</v>
      </c>
      <c r="J105" s="25">
        <f t="shared" si="6"/>
        <v>0.1966512262875609</v>
      </c>
      <c r="K105" s="25">
        <f t="shared" si="7"/>
        <v>4.1936940031739312E-16</v>
      </c>
      <c r="M105" s="25"/>
      <c r="N105" s="25"/>
      <c r="O105" s="25"/>
    </row>
    <row r="106" spans="1:15" x14ac:dyDescent="0.25">
      <c r="A106" s="24">
        <v>80.129000000000005</v>
      </c>
      <c r="B106" s="25">
        <v>1</v>
      </c>
      <c r="C106" s="25">
        <v>1</v>
      </c>
      <c r="E106" s="25"/>
      <c r="F106" s="66">
        <v>1</v>
      </c>
      <c r="G106" s="60">
        <f t="shared" si="4"/>
        <v>1.0000004011806662</v>
      </c>
      <c r="H106" s="24">
        <v>80.101812811110293</v>
      </c>
      <c r="I106" s="25">
        <f t="shared" si="5"/>
        <v>1.0000004011806662</v>
      </c>
      <c r="J106" s="25">
        <f t="shared" si="6"/>
        <v>0.1947411025170927</v>
      </c>
      <c r="K106" s="25">
        <f t="shared" si="7"/>
        <v>-4.0118066624295068E-7</v>
      </c>
      <c r="M106" s="25"/>
      <c r="N106" s="25"/>
      <c r="O106" s="25"/>
    </row>
  </sheetData>
  <mergeCells count="1">
    <mergeCell ref="H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showGridLines="0" tabSelected="1" zoomScale="80" zoomScaleNormal="80" workbookViewId="0">
      <selection activeCell="E18" sqref="E18"/>
    </sheetView>
  </sheetViews>
  <sheetFormatPr defaultRowHeight="15" x14ac:dyDescent="0.25"/>
  <cols>
    <col min="1" max="2" width="12.7109375" style="1" customWidth="1"/>
    <col min="3" max="8" width="12.7109375" customWidth="1"/>
    <col min="9" max="9" width="12.7109375" style="4" customWidth="1"/>
    <col min="10" max="10" width="12.7109375" style="1" customWidth="1"/>
    <col min="11" max="11" width="12.7109375" style="4" customWidth="1"/>
    <col min="12" max="12" width="12.7109375" style="1" customWidth="1"/>
    <col min="13" max="17" width="20.7109375" style="50" customWidth="1"/>
    <col min="18" max="18" width="20.7109375" customWidth="1"/>
    <col min="19" max="24" width="12.7109375" customWidth="1"/>
    <col min="25" max="25" width="10.7109375" customWidth="1"/>
  </cols>
  <sheetData>
    <row r="1" spans="1:25" ht="21" x14ac:dyDescent="0.35">
      <c r="A1" s="46" t="s">
        <v>20</v>
      </c>
      <c r="B1" s="7"/>
      <c r="C1" s="9"/>
      <c r="D1" s="9"/>
      <c r="E1" s="9"/>
      <c r="F1" s="9"/>
      <c r="G1" s="27" t="s">
        <v>34</v>
      </c>
      <c r="H1" s="47">
        <v>760</v>
      </c>
      <c r="I1" s="10"/>
      <c r="J1" s="7"/>
      <c r="K1" s="27"/>
      <c r="L1" s="29"/>
      <c r="M1" s="49"/>
      <c r="N1" s="49"/>
      <c r="O1" s="49"/>
      <c r="P1" s="49"/>
      <c r="Q1" s="49"/>
      <c r="R1" s="29"/>
      <c r="S1" s="29"/>
      <c r="T1" s="29"/>
      <c r="U1" s="29"/>
      <c r="V1" s="2"/>
      <c r="W1" s="2"/>
      <c r="X1" s="2"/>
      <c r="Y1" s="2"/>
    </row>
    <row r="2" spans="1:25" ht="21" x14ac:dyDescent="0.35">
      <c r="A2" s="7"/>
      <c r="B2" s="7"/>
      <c r="C2" s="9"/>
      <c r="D2" s="9"/>
      <c r="E2" s="9"/>
      <c r="F2" s="9"/>
      <c r="G2" s="9"/>
      <c r="H2" s="9"/>
      <c r="I2" s="9"/>
      <c r="J2" s="28"/>
      <c r="K2" s="28"/>
      <c r="L2" s="29"/>
      <c r="M2" s="48"/>
      <c r="N2" s="48"/>
      <c r="O2" s="49"/>
      <c r="P2" s="49"/>
      <c r="Q2" s="49"/>
      <c r="R2" s="29"/>
      <c r="S2" s="29"/>
      <c r="T2" s="29"/>
      <c r="U2" s="29"/>
      <c r="X2" s="29"/>
      <c r="Y2" s="2"/>
    </row>
    <row r="3" spans="1:25" ht="21.75" thickBot="1" x14ac:dyDescent="0.4">
      <c r="A3" s="7"/>
      <c r="B3" s="7"/>
      <c r="C3" s="9"/>
      <c r="D3" s="9"/>
      <c r="E3" s="9"/>
      <c r="F3" s="9"/>
      <c r="G3" s="9"/>
      <c r="H3" s="9"/>
      <c r="I3" s="27"/>
      <c r="J3" s="28"/>
      <c r="K3" s="27"/>
      <c r="L3" s="6"/>
      <c r="M3" s="48"/>
      <c r="N3" s="49"/>
      <c r="O3" s="49"/>
      <c r="P3" s="49"/>
      <c r="Q3" s="49"/>
      <c r="R3" s="29"/>
      <c r="S3" s="29"/>
      <c r="T3" s="29"/>
      <c r="U3" s="29"/>
      <c r="V3" s="29"/>
      <c r="W3" s="29"/>
      <c r="X3" s="29"/>
      <c r="Y3" s="2"/>
    </row>
    <row r="4" spans="1:25" ht="25.5" thickTop="1" thickBot="1" x14ac:dyDescent="0.5">
      <c r="A4" s="73" t="s">
        <v>17</v>
      </c>
      <c r="B4" s="74" t="s">
        <v>21</v>
      </c>
      <c r="C4" s="75" t="s">
        <v>22</v>
      </c>
      <c r="D4" s="74" t="s">
        <v>23</v>
      </c>
      <c r="E4" s="74" t="s">
        <v>6</v>
      </c>
      <c r="F4" s="74" t="s">
        <v>24</v>
      </c>
      <c r="G4" s="74" t="s">
        <v>5</v>
      </c>
      <c r="H4" s="74" t="s">
        <v>25</v>
      </c>
      <c r="I4" s="74" t="s">
        <v>32</v>
      </c>
      <c r="J4" s="74" t="s">
        <v>33</v>
      </c>
      <c r="K4" s="74" t="s">
        <v>28</v>
      </c>
      <c r="L4" s="74" t="s">
        <v>29</v>
      </c>
      <c r="M4" s="76" t="s">
        <v>30</v>
      </c>
      <c r="N4" s="76" t="s">
        <v>31</v>
      </c>
      <c r="O4" s="76" t="s">
        <v>19</v>
      </c>
      <c r="P4" s="76"/>
      <c r="Q4" s="77"/>
      <c r="R4" s="29"/>
      <c r="S4" s="29"/>
      <c r="T4" s="29"/>
      <c r="U4" s="29"/>
      <c r="V4" s="29"/>
      <c r="W4" s="29"/>
      <c r="X4" s="29"/>
      <c r="Y4" s="2"/>
    </row>
    <row r="5" spans="1:25" ht="21.75" thickTop="1" x14ac:dyDescent="0.35">
      <c r="A5" s="13">
        <v>1</v>
      </c>
      <c r="B5" s="11"/>
      <c r="C5" s="61"/>
      <c r="D5" s="67">
        <v>100</v>
      </c>
      <c r="E5" s="61">
        <v>0.54056040990047005</v>
      </c>
      <c r="F5" s="67">
        <v>50</v>
      </c>
      <c r="G5" s="61">
        <v>0.84628355017497559</v>
      </c>
      <c r="H5" s="11">
        <v>95.400705357783607</v>
      </c>
      <c r="I5" s="11">
        <f>10^($G$12-$H$12/($I$12+H5))/$H$1</f>
        <v>1.5655670246347146</v>
      </c>
      <c r="J5" s="11">
        <f>10^($G$13-$H$13/($I$13+H5))/$H$1</f>
        <v>0.33457379646946395</v>
      </c>
      <c r="K5" s="68">
        <f>+F6-D5-F5</f>
        <v>0</v>
      </c>
      <c r="L5" s="68">
        <f>+F6*G6-D5*E5-F5*G5</f>
        <v>8.5265128291212022E-14</v>
      </c>
      <c r="M5" s="51">
        <f>+G5-I5*E5</f>
        <v>-2.3882250621554135E-9</v>
      </c>
      <c r="N5" s="51">
        <f>+(1-G5)-J5*(1-E5)</f>
        <v>1.9170503517962345E-9</v>
      </c>
      <c r="O5" s="51">
        <f>+F5-Q5</f>
        <v>0</v>
      </c>
      <c r="P5" s="69" t="s">
        <v>36</v>
      </c>
      <c r="Q5" s="78">
        <v>50</v>
      </c>
      <c r="R5" s="29"/>
      <c r="S5" s="29"/>
      <c r="T5" s="29"/>
      <c r="U5" s="29"/>
      <c r="V5" s="29"/>
      <c r="W5" s="29"/>
      <c r="X5" s="29"/>
      <c r="Y5" s="2"/>
    </row>
    <row r="6" spans="1:25" ht="21" x14ac:dyDescent="0.35">
      <c r="A6" s="13">
        <v>2</v>
      </c>
      <c r="B6" s="11">
        <v>100</v>
      </c>
      <c r="C6" s="11">
        <v>0.5</v>
      </c>
      <c r="D6" s="67">
        <v>100</v>
      </c>
      <c r="E6" s="61">
        <v>0.29180558103484927</v>
      </c>
      <c r="F6" s="67">
        <v>150</v>
      </c>
      <c r="G6" s="61">
        <v>0.64246812332530578</v>
      </c>
      <c r="H6" s="11">
        <v>108.12571364112119</v>
      </c>
      <c r="I6" s="11">
        <f t="shared" ref="I6:I7" si="0">10^($G$12-$H$12/($I$12+H6))/$H$1</f>
        <v>2.2016992025125686</v>
      </c>
      <c r="J6" s="11">
        <f t="shared" ref="J6:J7" si="1">10^($G$13-$H$13/($I$13+H6))/$H$1</f>
        <v>0.50484989777398148</v>
      </c>
      <c r="K6" s="68">
        <f>+F7+D5+B6-D6-F6</f>
        <v>0</v>
      </c>
      <c r="L6" s="68">
        <f>+F7*G7+D5*E5+B6*C6-D6*E6-F6*G6</f>
        <v>2.1316282072803006E-13</v>
      </c>
      <c r="M6" s="51">
        <f>+G6-I6*E6</f>
        <v>8.2721614003133936E-9</v>
      </c>
      <c r="N6" s="51">
        <f>+(1-G6)-J6*(1-E6)</f>
        <v>-3.3439663815748588E-9</v>
      </c>
      <c r="O6" s="51">
        <f>+D5-Q6*F5</f>
        <v>0</v>
      </c>
      <c r="P6" s="69" t="s">
        <v>37</v>
      </c>
      <c r="Q6" s="78">
        <v>2</v>
      </c>
      <c r="R6" s="29"/>
      <c r="S6" s="29"/>
      <c r="T6" s="29"/>
      <c r="U6" s="29"/>
      <c r="V6" s="29"/>
      <c r="W6" s="29"/>
      <c r="X6" s="29"/>
      <c r="Y6" s="2"/>
    </row>
    <row r="7" spans="1:25" ht="21.75" thickBot="1" x14ac:dyDescent="0.4">
      <c r="A7" s="15">
        <v>3</v>
      </c>
      <c r="B7" s="16"/>
      <c r="C7" s="16"/>
      <c r="D7" s="70">
        <v>50.000000000000057</v>
      </c>
      <c r="E7" s="71">
        <v>0.15371644982501342</v>
      </c>
      <c r="F7" s="70">
        <v>49.999999999999943</v>
      </c>
      <c r="G7" s="71">
        <v>0.42989471224468051</v>
      </c>
      <c r="H7" s="16">
        <v>117.6832910922779</v>
      </c>
      <c r="I7" s="16">
        <f t="shared" si="0"/>
        <v>2.7966732666349152</v>
      </c>
      <c r="J7" s="16">
        <f t="shared" si="1"/>
        <v>0.67365755070839028</v>
      </c>
      <c r="K7" s="72">
        <f>+D6-D7-F7</f>
        <v>0</v>
      </c>
      <c r="L7" s="72">
        <f>+D6*E6-D7*E7-F7*G7</f>
        <v>2.4513724383723456E-13</v>
      </c>
      <c r="M7" s="53">
        <f t="shared" ref="M6:M7" si="2">+G7-I7*E7</f>
        <v>2.6377038164770994E-8</v>
      </c>
      <c r="N7" s="53">
        <f t="shared" ref="N6:N7" si="3">+(1-G7)-J7*(1-E7)</f>
        <v>-1.5860363133946009E-8</v>
      </c>
      <c r="O7" s="53">
        <f>+D5-D6</f>
        <v>0</v>
      </c>
      <c r="P7" s="53" t="s">
        <v>35</v>
      </c>
      <c r="Q7" s="54"/>
      <c r="R7" s="29"/>
      <c r="S7" s="2"/>
      <c r="T7" s="2"/>
      <c r="U7" s="2"/>
      <c r="V7" s="2"/>
      <c r="W7" s="2"/>
      <c r="X7" s="2"/>
      <c r="Y7" s="2"/>
    </row>
    <row r="8" spans="1:25" ht="21.75" thickTop="1" x14ac:dyDescent="0.35">
      <c r="A8" s="28"/>
      <c r="B8" s="32"/>
      <c r="C8" s="28"/>
      <c r="D8" s="28"/>
      <c r="E8" s="43"/>
      <c r="F8" s="43"/>
      <c r="G8" s="28"/>
      <c r="H8" s="28"/>
      <c r="I8" s="28"/>
      <c r="J8" s="28"/>
      <c r="K8" s="28"/>
      <c r="L8" s="28"/>
      <c r="M8" s="48"/>
      <c r="N8" s="49"/>
      <c r="O8" s="49"/>
      <c r="P8" s="49"/>
      <c r="Q8" s="49"/>
      <c r="R8" s="29"/>
      <c r="S8" s="2"/>
      <c r="T8" s="2"/>
      <c r="U8" s="2"/>
      <c r="V8" s="2"/>
      <c r="W8" s="2"/>
      <c r="X8" s="2"/>
      <c r="Y8" s="2"/>
    </row>
    <row r="9" spans="1:25" ht="21.75" thickBot="1" x14ac:dyDescent="0.4">
      <c r="A9" s="28"/>
      <c r="B9" s="44"/>
      <c r="C9" s="28"/>
      <c r="D9" s="28"/>
      <c r="E9" s="28"/>
      <c r="F9" s="45"/>
      <c r="G9" s="28"/>
      <c r="H9" s="28"/>
      <c r="I9" s="28"/>
      <c r="J9" s="28"/>
      <c r="K9" s="28"/>
      <c r="L9" s="28"/>
      <c r="M9" s="48"/>
      <c r="N9" s="49"/>
      <c r="O9" s="49"/>
      <c r="P9" s="49"/>
      <c r="Q9" s="49"/>
      <c r="R9" s="29"/>
      <c r="S9" s="2"/>
      <c r="T9" s="2"/>
      <c r="U9" s="2"/>
      <c r="V9" s="2"/>
      <c r="W9" s="2"/>
      <c r="X9" s="2"/>
      <c r="Y9" s="2"/>
    </row>
    <row r="10" spans="1:25" ht="21.75" thickTop="1" x14ac:dyDescent="0.35">
      <c r="A10" s="37" t="s">
        <v>11</v>
      </c>
      <c r="B10" s="17"/>
      <c r="C10" s="30"/>
      <c r="D10" s="9"/>
      <c r="E10" s="28"/>
      <c r="F10" s="34" t="s">
        <v>0</v>
      </c>
      <c r="G10" s="35"/>
      <c r="H10" s="35"/>
      <c r="I10" s="36"/>
      <c r="J10" s="28"/>
      <c r="K10" s="34" t="s">
        <v>38</v>
      </c>
      <c r="L10" s="36"/>
      <c r="N10" s="49"/>
      <c r="O10" s="49"/>
      <c r="P10" s="49"/>
      <c r="Q10" s="49"/>
      <c r="R10" s="29"/>
    </row>
    <row r="11" spans="1:25" ht="21" x14ac:dyDescent="0.35">
      <c r="A11" s="38" t="s">
        <v>9</v>
      </c>
      <c r="B11" s="19"/>
      <c r="C11" s="31"/>
      <c r="D11" s="9"/>
      <c r="E11" s="28"/>
      <c r="F11" s="14"/>
      <c r="G11" s="11" t="s">
        <v>1</v>
      </c>
      <c r="H11" s="11" t="s">
        <v>2</v>
      </c>
      <c r="I11" s="12" t="s">
        <v>3</v>
      </c>
      <c r="J11" s="28"/>
      <c r="K11" s="13" t="s">
        <v>6</v>
      </c>
      <c r="L11" s="52" t="s">
        <v>5</v>
      </c>
      <c r="N11" s="49"/>
      <c r="O11" s="49"/>
      <c r="P11" s="49"/>
      <c r="Q11" s="49"/>
      <c r="R11" s="29"/>
    </row>
    <row r="12" spans="1:25" ht="24" thickBot="1" x14ac:dyDescent="0.4">
      <c r="A12" s="39" t="s">
        <v>10</v>
      </c>
      <c r="B12" s="20"/>
      <c r="C12" s="9"/>
      <c r="D12" s="9"/>
      <c r="E12" s="9"/>
      <c r="F12" s="14" t="s">
        <v>4</v>
      </c>
      <c r="G12" s="11">
        <v>6.8927199999999997</v>
      </c>
      <c r="H12" s="11">
        <v>1203.5309999999999</v>
      </c>
      <c r="I12" s="12">
        <v>219.88800000000001</v>
      </c>
      <c r="J12" s="42"/>
      <c r="K12" s="62">
        <f>+G5</f>
        <v>0.84628355017497559</v>
      </c>
      <c r="L12" s="63">
        <f>+G5</f>
        <v>0.84628355017497559</v>
      </c>
      <c r="N12" s="55"/>
      <c r="O12" s="56"/>
      <c r="P12" s="56"/>
      <c r="Q12" s="56"/>
      <c r="R12" s="3"/>
    </row>
    <row r="13" spans="1:25" ht="22.5" thickTop="1" thickBot="1" x14ac:dyDescent="0.4">
      <c r="B13" s="5"/>
      <c r="C13" s="9"/>
      <c r="D13" s="9"/>
      <c r="E13" s="9"/>
      <c r="F13" s="18" t="s">
        <v>16</v>
      </c>
      <c r="G13" s="16">
        <v>6.9780800000000003</v>
      </c>
      <c r="H13" s="16">
        <v>1431.0530000000001</v>
      </c>
      <c r="I13" s="26">
        <v>217.55</v>
      </c>
      <c r="J13" s="42"/>
      <c r="K13" s="62">
        <f>+E5</f>
        <v>0.54056040990047005</v>
      </c>
      <c r="L13" s="63">
        <f>+G5</f>
        <v>0.84628355017497559</v>
      </c>
      <c r="N13" s="55"/>
      <c r="O13" s="56"/>
      <c r="P13" s="56"/>
      <c r="Q13" s="56"/>
      <c r="R13" s="3"/>
    </row>
    <row r="14" spans="1:25" ht="22.5" thickTop="1" thickBot="1" x14ac:dyDescent="0.4">
      <c r="A14" s="40" t="s">
        <v>7</v>
      </c>
      <c r="B14" s="59"/>
      <c r="C14" s="59"/>
      <c r="D14" s="23"/>
      <c r="E14" s="9"/>
      <c r="F14" s="9"/>
      <c r="G14" s="9"/>
      <c r="H14" s="9"/>
      <c r="I14" s="27"/>
      <c r="J14" s="7"/>
      <c r="K14" s="62">
        <f>+E5</f>
        <v>0.54056040990047005</v>
      </c>
      <c r="L14" s="63">
        <f>+G6</f>
        <v>0.64246812332530578</v>
      </c>
      <c r="N14" s="55"/>
      <c r="O14" s="58"/>
      <c r="P14" s="58"/>
      <c r="Q14" s="58"/>
      <c r="R14" s="3"/>
    </row>
    <row r="15" spans="1:25" ht="22.5" thickTop="1" thickBot="1" x14ac:dyDescent="0.4">
      <c r="A15" s="41" t="s">
        <v>8</v>
      </c>
      <c r="B15" s="41"/>
      <c r="C15" s="41"/>
      <c r="D15" s="21"/>
      <c r="E15" s="9"/>
      <c r="F15" s="9"/>
      <c r="G15" s="9"/>
      <c r="H15" s="9"/>
      <c r="I15" s="27"/>
      <c r="J15" s="7"/>
      <c r="K15" s="62">
        <f>+E6</f>
        <v>0.29180558103484927</v>
      </c>
      <c r="L15" s="63">
        <f>+G6</f>
        <v>0.64246812332530578</v>
      </c>
      <c r="N15" s="55"/>
      <c r="O15" s="56"/>
      <c r="P15" s="48"/>
      <c r="Q15" s="48"/>
      <c r="R15" s="3"/>
    </row>
    <row r="16" spans="1:25" ht="21.75" thickTop="1" x14ac:dyDescent="0.35">
      <c r="E16" s="43"/>
      <c r="F16" s="43"/>
      <c r="G16" s="9"/>
      <c r="H16" s="9"/>
      <c r="I16" s="27"/>
      <c r="J16" s="7"/>
      <c r="K16" s="62">
        <f>+E6</f>
        <v>0.29180558103484927</v>
      </c>
      <c r="L16" s="63">
        <f>+G7</f>
        <v>0.42989471224468051</v>
      </c>
      <c r="N16" s="55"/>
      <c r="O16" s="48"/>
      <c r="P16" s="44"/>
      <c r="Q16" s="44"/>
      <c r="R16" s="3"/>
    </row>
    <row r="17" spans="1:18" ht="21" x14ac:dyDescent="0.35">
      <c r="E17" s="27"/>
      <c r="F17" s="7"/>
      <c r="G17" s="9"/>
      <c r="H17" s="9"/>
      <c r="I17" s="27"/>
      <c r="J17" s="7"/>
      <c r="K17" s="62">
        <f>+E7</f>
        <v>0.15371644982501342</v>
      </c>
      <c r="L17" s="63">
        <f>+G7</f>
        <v>0.42989471224468051</v>
      </c>
      <c r="N17" s="55"/>
      <c r="O17" s="48"/>
      <c r="P17" s="44"/>
      <c r="Q17" s="44"/>
      <c r="R17" s="3"/>
    </row>
    <row r="18" spans="1:18" ht="21.75" thickBot="1" x14ac:dyDescent="0.4">
      <c r="A18" s="7"/>
      <c r="B18" s="7"/>
      <c r="C18" s="9"/>
      <c r="D18" s="9"/>
      <c r="E18" s="9"/>
      <c r="F18" s="9"/>
      <c r="G18" s="9"/>
      <c r="H18" s="9"/>
      <c r="I18" s="27"/>
      <c r="J18" s="7"/>
      <c r="K18" s="64">
        <f>+E7</f>
        <v>0.15371644982501342</v>
      </c>
      <c r="L18" s="26">
        <f>+E7</f>
        <v>0.15371644982501342</v>
      </c>
      <c r="N18" s="55"/>
      <c r="O18" s="48"/>
      <c r="P18" s="44"/>
      <c r="Q18" s="44"/>
      <c r="R18" s="3"/>
    </row>
    <row r="19" spans="1:18" ht="22.5" thickTop="1" thickBot="1" x14ac:dyDescent="0.4">
      <c r="A19" s="7"/>
      <c r="B19" s="7"/>
      <c r="C19" s="9"/>
      <c r="D19" s="9"/>
      <c r="E19" s="9"/>
      <c r="F19" s="9"/>
      <c r="G19" s="9"/>
      <c r="H19" s="9"/>
      <c r="I19" s="27"/>
      <c r="J19" s="7"/>
      <c r="K19" s="27"/>
      <c r="L19" s="60"/>
      <c r="M19" s="60"/>
      <c r="N19" s="55"/>
      <c r="O19" s="48"/>
      <c r="P19" s="44"/>
      <c r="Q19" s="44"/>
      <c r="R19" s="3"/>
    </row>
    <row r="20" spans="1:18" ht="21.75" thickTop="1" x14ac:dyDescent="0.35">
      <c r="A20" s="42"/>
      <c r="B20" s="27"/>
      <c r="C20" s="30"/>
      <c r="D20" s="9"/>
      <c r="E20" s="9"/>
      <c r="F20" s="9"/>
      <c r="G20" s="9"/>
      <c r="H20" s="27"/>
      <c r="I20" s="30"/>
      <c r="J20" s="42"/>
      <c r="K20" s="34" t="s">
        <v>40</v>
      </c>
      <c r="L20" s="36"/>
      <c r="M20" s="33"/>
      <c r="N20" s="55"/>
      <c r="O20" s="56"/>
      <c r="P20" s="56"/>
      <c r="Q20" s="56"/>
      <c r="R20" s="3"/>
    </row>
    <row r="21" spans="1:18" ht="21" x14ac:dyDescent="0.35">
      <c r="A21" s="42"/>
      <c r="B21" s="27"/>
      <c r="C21" s="31"/>
      <c r="D21" s="9"/>
      <c r="E21" s="9"/>
      <c r="F21" s="9"/>
      <c r="G21" s="9"/>
      <c r="H21" s="27"/>
      <c r="I21" s="31"/>
      <c r="J21" s="42"/>
      <c r="K21" s="13" t="s">
        <v>6</v>
      </c>
      <c r="L21" s="63" t="s">
        <v>5</v>
      </c>
      <c r="M21" s="44"/>
      <c r="N21" s="55"/>
      <c r="O21" s="58"/>
      <c r="P21" s="58"/>
      <c r="Q21" s="58"/>
      <c r="R21" s="3"/>
    </row>
    <row r="22" spans="1:18" ht="21" x14ac:dyDescent="0.35">
      <c r="A22" s="7"/>
      <c r="B22" s="7"/>
      <c r="C22" s="9"/>
      <c r="D22" s="9"/>
      <c r="E22" s="9"/>
      <c r="F22" s="9"/>
      <c r="G22" s="9"/>
      <c r="H22" s="9"/>
      <c r="I22" s="27"/>
      <c r="J22" s="7"/>
      <c r="K22" s="62">
        <f>+C6</f>
        <v>0.5</v>
      </c>
      <c r="L22" s="63">
        <f>+C6</f>
        <v>0.5</v>
      </c>
      <c r="M22" s="55"/>
      <c r="N22" s="55"/>
      <c r="O22" s="56"/>
      <c r="P22" s="48"/>
      <c r="Q22" s="48"/>
      <c r="R22" s="3"/>
    </row>
    <row r="23" spans="1:18" ht="21.75" thickBot="1" x14ac:dyDescent="0.4">
      <c r="A23" s="7"/>
      <c r="B23" s="7"/>
      <c r="C23" s="9"/>
      <c r="D23" s="9"/>
      <c r="E23" s="9"/>
      <c r="F23" s="9"/>
      <c r="G23" s="9"/>
      <c r="H23" s="9"/>
      <c r="I23" s="27"/>
      <c r="J23" s="7"/>
      <c r="K23" s="64">
        <v>0</v>
      </c>
      <c r="L23" s="26">
        <f>+C6</f>
        <v>0.5</v>
      </c>
      <c r="M23" s="56"/>
      <c r="N23" s="56"/>
      <c r="O23" s="48"/>
      <c r="P23" s="44"/>
      <c r="Q23" s="44"/>
      <c r="R23" s="3"/>
    </row>
    <row r="24" spans="1:18" ht="21.75" thickTop="1" x14ac:dyDescent="0.35">
      <c r="A24" s="27"/>
      <c r="B24" s="30"/>
      <c r="C24" s="9"/>
      <c r="D24" s="9"/>
      <c r="E24" s="43"/>
      <c r="F24" s="43"/>
      <c r="G24" s="9"/>
      <c r="H24" s="9"/>
      <c r="I24" s="27"/>
      <c r="J24" s="7"/>
      <c r="K24" s="27"/>
      <c r="L24" s="8"/>
      <c r="M24" s="57"/>
      <c r="N24" s="56"/>
      <c r="O24" s="48"/>
      <c r="P24" s="44"/>
      <c r="Q24" s="44"/>
      <c r="R24" s="3"/>
    </row>
    <row r="25" spans="1:18" ht="21" x14ac:dyDescent="0.35">
      <c r="A25" s="27"/>
      <c r="B25" s="31"/>
      <c r="C25" s="9"/>
      <c r="D25" s="9"/>
      <c r="E25" s="27"/>
      <c r="F25" s="7"/>
      <c r="G25" s="9"/>
      <c r="H25" s="9"/>
      <c r="I25" s="27"/>
      <c r="J25" s="7"/>
      <c r="K25" s="27"/>
      <c r="L25" s="6"/>
      <c r="N25" s="56"/>
      <c r="O25" s="48"/>
      <c r="P25" s="44"/>
      <c r="Q25" s="44"/>
      <c r="R25" s="3"/>
    </row>
    <row r="26" spans="1:18" ht="21" x14ac:dyDescent="0.35">
      <c r="A26" s="7"/>
      <c r="B26" s="7"/>
      <c r="C26" s="9"/>
      <c r="D26" s="9"/>
      <c r="E26" s="9"/>
      <c r="F26" s="9"/>
      <c r="G26" s="9"/>
      <c r="H26" s="9"/>
      <c r="I26" s="27"/>
      <c r="J26" s="7"/>
      <c r="K26" s="22"/>
      <c r="N26" s="56"/>
      <c r="O26" s="48"/>
      <c r="P26" s="44"/>
      <c r="Q26" s="44"/>
      <c r="R26" s="3"/>
    </row>
    <row r="27" spans="1:18" ht="21" x14ac:dyDescent="0.35">
      <c r="A27" s="7"/>
      <c r="B27" s="7"/>
      <c r="C27" s="9"/>
      <c r="D27" s="9"/>
      <c r="E27" s="9"/>
      <c r="F27" s="9"/>
      <c r="G27" s="9"/>
      <c r="H27" s="9"/>
      <c r="I27" s="27"/>
      <c r="J27" s="7"/>
      <c r="K27" s="22"/>
      <c r="N27" s="56"/>
      <c r="O27" s="55"/>
      <c r="P27" s="55"/>
      <c r="Q27" s="56"/>
      <c r="R27" s="3"/>
    </row>
    <row r="28" spans="1:18" ht="21" x14ac:dyDescent="0.35">
      <c r="A28" s="7"/>
      <c r="B28" s="7"/>
      <c r="C28" s="9"/>
      <c r="D28" s="9"/>
      <c r="E28" s="9"/>
      <c r="F28" s="9"/>
      <c r="G28" s="9"/>
      <c r="H28" s="27"/>
      <c r="I28" s="30"/>
      <c r="J28" s="42"/>
      <c r="K28" s="22"/>
    </row>
    <row r="29" spans="1:18" ht="21" x14ac:dyDescent="0.35">
      <c r="A29" s="7"/>
      <c r="B29" s="7"/>
      <c r="C29" s="9"/>
      <c r="D29" s="9"/>
      <c r="E29" s="9"/>
      <c r="F29" s="9"/>
      <c r="G29" s="9"/>
      <c r="H29" s="27"/>
      <c r="I29" s="31"/>
      <c r="J29" s="42"/>
      <c r="K29" s="22"/>
    </row>
    <row r="30" spans="1:18" x14ac:dyDescent="0.25">
      <c r="A30" s="42"/>
      <c r="B30" s="42"/>
      <c r="C30" s="3"/>
      <c r="D30" s="3"/>
      <c r="E30" s="3"/>
      <c r="F30" s="3"/>
      <c r="G30" s="3"/>
      <c r="H30" s="3"/>
      <c r="I30" s="22"/>
      <c r="J30" s="42"/>
      <c r="K30" s="22"/>
    </row>
    <row r="31" spans="1:18" x14ac:dyDescent="0.25">
      <c r="A31" s="42"/>
      <c r="B31" s="42"/>
      <c r="C31" s="3"/>
      <c r="D31" s="3"/>
      <c r="E31" s="3"/>
      <c r="F31" s="3"/>
      <c r="G31" s="3"/>
      <c r="H31" s="3"/>
      <c r="I31" s="22"/>
      <c r="J31" s="42"/>
      <c r="K31" s="22"/>
    </row>
    <row r="32" spans="1:18" x14ac:dyDescent="0.25">
      <c r="A32" s="42"/>
      <c r="B32" s="42"/>
      <c r="C32" s="3"/>
      <c r="D32" s="3"/>
      <c r="E32" s="3"/>
      <c r="F32" s="3"/>
      <c r="G32" s="3"/>
      <c r="H32" s="3"/>
      <c r="I32" s="22"/>
      <c r="J32" s="42"/>
      <c r="K32" s="22"/>
    </row>
    <row r="33" spans="1:11" x14ac:dyDescent="0.25">
      <c r="A33" s="42"/>
      <c r="B33" s="42"/>
      <c r="C33" s="3"/>
      <c r="D33" s="3"/>
      <c r="E33" s="3"/>
      <c r="F33" s="3"/>
      <c r="G33" s="3"/>
      <c r="H33" s="3"/>
      <c r="I33" s="22"/>
      <c r="J33" s="42"/>
      <c r="K33" s="22"/>
    </row>
  </sheetData>
  <mergeCells count="8">
    <mergeCell ref="E24:F24"/>
    <mergeCell ref="O21:Q21"/>
    <mergeCell ref="F10:I10"/>
    <mergeCell ref="E8:F8"/>
    <mergeCell ref="E16:F16"/>
    <mergeCell ref="O14:Q14"/>
    <mergeCell ref="K10:L10"/>
    <mergeCell ref="K20:L20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VLE</vt:lpstr>
      <vt:lpstr>3-Stage</vt:lpstr>
      <vt:lpstr>3 Stage xy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Lane, Alan</cp:lastModifiedBy>
  <cp:lastPrinted>2017-04-03T19:43:13Z</cp:lastPrinted>
  <dcterms:created xsi:type="dcterms:W3CDTF">2013-01-13T02:51:17Z</dcterms:created>
  <dcterms:modified xsi:type="dcterms:W3CDTF">2020-02-01T23:34:59Z</dcterms:modified>
</cp:coreProperties>
</file>