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obiedw\Desktop\Documents\A Separations Book\HW Solutions\"/>
    </mc:Choice>
  </mc:AlternateContent>
  <bookViews>
    <workbookView xWindow="0" yWindow="0" windowWidth="24000" windowHeight="10890"/>
  </bookViews>
  <sheets>
    <sheet name="1-Stage" sheetId="2" r:id="rId1"/>
    <sheet name="VLE" sheetId="1" r:id="rId2"/>
    <sheet name="xy" sheetId="4" r:id="rId3"/>
    <sheet name="Txy" sheetId="5" r:id="rId4"/>
    <sheet name="1-Stage DIY" sheetId="24" r:id="rId5"/>
    <sheet name="Blank XY" sheetId="17" r:id="rId6"/>
    <sheet name="Blank TXY" sheetId="16" r:id="rId7"/>
  </sheets>
  <definedNames>
    <definedName name="solver_adj" localSheetId="0" hidden="1">'1-Stage'!$K$2:$K$3,'1-Stage'!$K$8:$K$9,'1-Stage'!$G$5</definedName>
    <definedName name="solver_adj" localSheetId="4" hidden="1">'1-Stage DIY'!$K$2:$K$3,'1-Stage DIY'!$K$8:$K$9,'1-Stage DIY'!$G$5</definedName>
    <definedName name="solver_adj" localSheetId="1" hidden="1">VLE!$C$4:$C$104</definedName>
    <definedName name="solver_cvg" localSheetId="0" hidden="1">0.0001</definedName>
    <definedName name="solver_cvg" localSheetId="4" hidden="1">0.0001</definedName>
    <definedName name="solver_cvg" localSheetId="1" hidden="1">0.0001</definedName>
    <definedName name="solver_drv" localSheetId="0" hidden="1">1</definedName>
    <definedName name="solver_drv" localSheetId="4" hidden="1">1</definedName>
    <definedName name="solver_drv" localSheetId="1" hidden="1">1</definedName>
    <definedName name="solver_eng" localSheetId="0" hidden="1">1</definedName>
    <definedName name="solver_eng" localSheetId="4" hidden="1">1</definedName>
    <definedName name="solver_eng" localSheetId="1" hidden="1">1</definedName>
    <definedName name="solver_est" localSheetId="0" hidden="1">1</definedName>
    <definedName name="solver_est" localSheetId="4" hidden="1">1</definedName>
    <definedName name="solver_est" localSheetId="1" hidden="1">1</definedName>
    <definedName name="solver_itr" localSheetId="0" hidden="1">2147483647</definedName>
    <definedName name="solver_itr" localSheetId="4" hidden="1">2147483647</definedName>
    <definedName name="solver_itr" localSheetId="1" hidden="1">2147483647</definedName>
    <definedName name="solver_lhs1" localSheetId="0" hidden="1">'1-Stage'!$N$4:$N$7</definedName>
    <definedName name="solver_lhs1" localSheetId="4" hidden="1">'1-Stage DIY'!$N$4:$N$7</definedName>
    <definedName name="solver_lhs1" localSheetId="1" hidden="1">VLE!$F$5:$F$104</definedName>
    <definedName name="solver_lhs2" localSheetId="0" hidden="1">'1-Stage'!$N$6</definedName>
    <definedName name="solver_lhs2" localSheetId="4" hidden="1">'1-Stage DIY'!$N$6</definedName>
    <definedName name="solver_lhs3" localSheetId="0" hidden="1">'1-Stage'!$N$6</definedName>
    <definedName name="solver_lhs3" localSheetId="4" hidden="1">'1-Stage DIY'!$N$6</definedName>
    <definedName name="solver_lhs4" localSheetId="0" hidden="1">'1-Stage'!$N$6</definedName>
    <definedName name="solver_lhs4" localSheetId="4" hidden="1">'1-Stage DIY'!$N$6</definedName>
    <definedName name="solver_mip" localSheetId="0" hidden="1">2147483647</definedName>
    <definedName name="solver_mip" localSheetId="4" hidden="1">2147483647</definedName>
    <definedName name="solver_mip" localSheetId="1" hidden="1">2147483647</definedName>
    <definedName name="solver_mni" localSheetId="0" hidden="1">30</definedName>
    <definedName name="solver_mni" localSheetId="4" hidden="1">30</definedName>
    <definedName name="solver_mni" localSheetId="1" hidden="1">30</definedName>
    <definedName name="solver_mrt" localSheetId="0" hidden="1">0.075</definedName>
    <definedName name="solver_mrt" localSheetId="4" hidden="1">0.075</definedName>
    <definedName name="solver_mrt" localSheetId="1" hidden="1">0.075</definedName>
    <definedName name="solver_msl" localSheetId="0" hidden="1">2</definedName>
    <definedName name="solver_msl" localSheetId="4" hidden="1">2</definedName>
    <definedName name="solver_msl" localSheetId="1" hidden="1">2</definedName>
    <definedName name="solver_neg" localSheetId="0" hidden="1">2</definedName>
    <definedName name="solver_neg" localSheetId="4" hidden="1">2</definedName>
    <definedName name="solver_neg" localSheetId="1" hidden="1">1</definedName>
    <definedName name="solver_nod" localSheetId="0" hidden="1">2147483647</definedName>
    <definedName name="solver_nod" localSheetId="4" hidden="1">2147483647</definedName>
    <definedName name="solver_nod" localSheetId="1" hidden="1">2147483647</definedName>
    <definedName name="solver_num" localSheetId="0" hidden="1">1</definedName>
    <definedName name="solver_num" localSheetId="4" hidden="1">1</definedName>
    <definedName name="solver_num" localSheetId="1" hidden="1">1</definedName>
    <definedName name="solver_nwt" localSheetId="0" hidden="1">1</definedName>
    <definedName name="solver_nwt" localSheetId="4" hidden="1">1</definedName>
    <definedName name="solver_nwt" localSheetId="1" hidden="1">1</definedName>
    <definedName name="solver_opt" localSheetId="0" hidden="1">'1-Stage'!$N$3</definedName>
    <definedName name="solver_opt" localSheetId="4" hidden="1">'1-Stage DIY'!$N$3</definedName>
    <definedName name="solver_opt" localSheetId="1" hidden="1">VLE!$F$4</definedName>
    <definedName name="solver_pre" localSheetId="0" hidden="1">0.000001</definedName>
    <definedName name="solver_pre" localSheetId="4" hidden="1">0.000001</definedName>
    <definedName name="solver_pre" localSheetId="1" hidden="1">0.000001</definedName>
    <definedName name="solver_rbv" localSheetId="0" hidden="1">1</definedName>
    <definedName name="solver_rbv" localSheetId="4" hidden="1">1</definedName>
    <definedName name="solver_rbv" localSheetId="1" hidden="1">1</definedName>
    <definedName name="solver_rel1" localSheetId="0" hidden="1">2</definedName>
    <definedName name="solver_rel1" localSheetId="4" hidden="1">2</definedName>
    <definedName name="solver_rel1" localSheetId="1" hidden="1">2</definedName>
    <definedName name="solver_rel2" localSheetId="0" hidden="1">2</definedName>
    <definedName name="solver_rel2" localSheetId="4" hidden="1">2</definedName>
    <definedName name="solver_rel3" localSheetId="0" hidden="1">2</definedName>
    <definedName name="solver_rel3" localSheetId="4" hidden="1">2</definedName>
    <definedName name="solver_rel4" localSheetId="0" hidden="1">2</definedName>
    <definedName name="solver_rel4" localSheetId="4" hidden="1">2</definedName>
    <definedName name="solver_rhs1" localSheetId="0" hidden="1">0</definedName>
    <definedName name="solver_rhs1" localSheetId="4" hidden="1">0</definedName>
    <definedName name="solver_rhs1" localSheetId="1" hidden="1">0</definedName>
    <definedName name="solver_rhs2" localSheetId="0" hidden="1">0</definedName>
    <definedName name="solver_rhs2" localSheetId="4" hidden="1">0</definedName>
    <definedName name="solver_rhs3" localSheetId="0" hidden="1">0</definedName>
    <definedName name="solver_rhs3" localSheetId="4" hidden="1">0</definedName>
    <definedName name="solver_rhs4" localSheetId="0" hidden="1">0</definedName>
    <definedName name="solver_rhs4" localSheetId="4" hidden="1">0</definedName>
    <definedName name="solver_rlx" localSheetId="0" hidden="1">2</definedName>
    <definedName name="solver_rlx" localSheetId="4" hidden="1">2</definedName>
    <definedName name="solver_rlx" localSheetId="1" hidden="1">2</definedName>
    <definedName name="solver_rsd" localSheetId="0" hidden="1">0</definedName>
    <definedName name="solver_rsd" localSheetId="4" hidden="1">0</definedName>
    <definedName name="solver_rsd" localSheetId="1" hidden="1">0</definedName>
    <definedName name="solver_scl" localSheetId="0" hidden="1">1</definedName>
    <definedName name="solver_scl" localSheetId="4" hidden="1">1</definedName>
    <definedName name="solver_scl" localSheetId="1" hidden="1">1</definedName>
    <definedName name="solver_sho" localSheetId="0" hidden="1">2</definedName>
    <definedName name="solver_sho" localSheetId="4" hidden="1">2</definedName>
    <definedName name="solver_sho" localSheetId="1" hidden="1">2</definedName>
    <definedName name="solver_ssz" localSheetId="0" hidden="1">100</definedName>
    <definedName name="solver_ssz" localSheetId="4" hidden="1">100</definedName>
    <definedName name="solver_ssz" localSheetId="1" hidden="1">100</definedName>
    <definedName name="solver_tim" localSheetId="0" hidden="1">2147483647</definedName>
    <definedName name="solver_tim" localSheetId="4" hidden="1">2147483647</definedName>
    <definedName name="solver_tim" localSheetId="1" hidden="1">2147483647</definedName>
    <definedName name="solver_tol" localSheetId="0" hidden="1">0.01</definedName>
    <definedName name="solver_tol" localSheetId="4" hidden="1">0.01</definedName>
    <definedName name="solver_tol" localSheetId="1" hidden="1">0.01</definedName>
    <definedName name="solver_typ" localSheetId="0" hidden="1">3</definedName>
    <definedName name="solver_typ" localSheetId="4" hidden="1">3</definedName>
    <definedName name="solver_typ" localSheetId="1" hidden="1">3</definedName>
    <definedName name="solver_val" localSheetId="0" hidden="1">0</definedName>
    <definedName name="solver_val" localSheetId="4" hidden="1">0</definedName>
    <definedName name="solver_val" localSheetId="1" hidden="1">0</definedName>
    <definedName name="solver_ver" localSheetId="0" hidden="1">3</definedName>
    <definedName name="solver_ver" localSheetId="4" hidden="1">3</definedName>
    <definedName name="solver_ver" localSheetId="1" hidden="1">3</definedName>
  </definedNames>
  <calcPr calcId="162913"/>
</workbook>
</file>

<file path=xl/calcChain.xml><?xml version="1.0" encoding="utf-8"?>
<calcChain xmlns="http://schemas.openxmlformats.org/spreadsheetml/2006/main">
  <c r="O16" i="2" l="1"/>
  <c r="O15" i="2"/>
  <c r="N7" i="2" l="1"/>
  <c r="S11" i="2" l="1"/>
  <c r="S10" i="2"/>
  <c r="P15" i="2"/>
  <c r="P16" i="2"/>
  <c r="N3" i="2"/>
  <c r="N4" i="2"/>
  <c r="K6" i="2"/>
  <c r="N6" i="2" s="1"/>
  <c r="K5" i="2"/>
  <c r="N5" i="2" s="1"/>
  <c r="D5" i="1"/>
  <c r="E5" i="1"/>
  <c r="D6" i="1"/>
  <c r="B6" i="1" s="1"/>
  <c r="E6" i="1"/>
  <c r="D7" i="1"/>
  <c r="E7" i="1"/>
  <c r="D8" i="1"/>
  <c r="B8" i="1" s="1"/>
  <c r="E8" i="1"/>
  <c r="D9" i="1"/>
  <c r="E9" i="1"/>
  <c r="D10" i="1"/>
  <c r="B10" i="1" s="1"/>
  <c r="E10" i="1"/>
  <c r="D11" i="1"/>
  <c r="E11" i="1"/>
  <c r="D12" i="1"/>
  <c r="B12" i="1" s="1"/>
  <c r="E12" i="1"/>
  <c r="D13" i="1"/>
  <c r="E13" i="1"/>
  <c r="D14" i="1"/>
  <c r="B14" i="1" s="1"/>
  <c r="E14" i="1"/>
  <c r="D15" i="1"/>
  <c r="E15" i="1"/>
  <c r="D16" i="1"/>
  <c r="B16" i="1" s="1"/>
  <c r="E16" i="1"/>
  <c r="D17" i="1"/>
  <c r="E17" i="1"/>
  <c r="D18" i="1"/>
  <c r="B18" i="1" s="1"/>
  <c r="E18" i="1"/>
  <c r="D19" i="1"/>
  <c r="E19" i="1"/>
  <c r="D20" i="1"/>
  <c r="B20" i="1" s="1"/>
  <c r="E20" i="1"/>
  <c r="D21" i="1"/>
  <c r="E21" i="1"/>
  <c r="D22" i="1"/>
  <c r="B22" i="1" s="1"/>
  <c r="E22" i="1"/>
  <c r="D23" i="1"/>
  <c r="E23" i="1"/>
  <c r="D24" i="1"/>
  <c r="B24" i="1" s="1"/>
  <c r="E24" i="1"/>
  <c r="D25" i="1"/>
  <c r="E25" i="1"/>
  <c r="D26" i="1"/>
  <c r="B26" i="1" s="1"/>
  <c r="E26" i="1"/>
  <c r="D27" i="1"/>
  <c r="E27" i="1"/>
  <c r="D28" i="1"/>
  <c r="B28" i="1" s="1"/>
  <c r="E28" i="1"/>
  <c r="D29" i="1"/>
  <c r="E29" i="1"/>
  <c r="D30" i="1"/>
  <c r="B30" i="1" s="1"/>
  <c r="E30" i="1"/>
  <c r="D31" i="1"/>
  <c r="E31" i="1"/>
  <c r="D32" i="1"/>
  <c r="B32" i="1" s="1"/>
  <c r="E32" i="1"/>
  <c r="D33" i="1"/>
  <c r="E33" i="1"/>
  <c r="D34" i="1"/>
  <c r="B34" i="1" s="1"/>
  <c r="E34" i="1"/>
  <c r="D35" i="1"/>
  <c r="E35" i="1"/>
  <c r="D36" i="1"/>
  <c r="B36" i="1" s="1"/>
  <c r="E36" i="1"/>
  <c r="D37" i="1"/>
  <c r="E37" i="1"/>
  <c r="D38" i="1"/>
  <c r="B38" i="1" s="1"/>
  <c r="E38" i="1"/>
  <c r="D39" i="1"/>
  <c r="E39" i="1"/>
  <c r="D40" i="1"/>
  <c r="B40" i="1" s="1"/>
  <c r="E40" i="1"/>
  <c r="D41" i="1"/>
  <c r="E41" i="1"/>
  <c r="D42" i="1"/>
  <c r="B42" i="1" s="1"/>
  <c r="E42" i="1"/>
  <c r="D43" i="1"/>
  <c r="E43" i="1"/>
  <c r="D44" i="1"/>
  <c r="B44" i="1" s="1"/>
  <c r="E44" i="1"/>
  <c r="D45" i="1"/>
  <c r="E45" i="1"/>
  <c r="D46" i="1"/>
  <c r="B46" i="1" s="1"/>
  <c r="E46" i="1"/>
  <c r="D47" i="1"/>
  <c r="E47" i="1"/>
  <c r="D48" i="1"/>
  <c r="B48" i="1" s="1"/>
  <c r="E48" i="1"/>
  <c r="D49" i="1"/>
  <c r="E49" i="1"/>
  <c r="D50" i="1"/>
  <c r="B50" i="1" s="1"/>
  <c r="E50" i="1"/>
  <c r="D51" i="1"/>
  <c r="E51" i="1"/>
  <c r="D52" i="1"/>
  <c r="B52" i="1" s="1"/>
  <c r="E52" i="1"/>
  <c r="D53" i="1"/>
  <c r="E53" i="1"/>
  <c r="D54" i="1"/>
  <c r="B54" i="1" s="1"/>
  <c r="E54" i="1"/>
  <c r="D55" i="1"/>
  <c r="E55" i="1"/>
  <c r="D56" i="1"/>
  <c r="B56" i="1" s="1"/>
  <c r="E56" i="1"/>
  <c r="D57" i="1"/>
  <c r="E57" i="1"/>
  <c r="D58" i="1"/>
  <c r="B58" i="1" s="1"/>
  <c r="E58" i="1"/>
  <c r="D59" i="1"/>
  <c r="E59" i="1"/>
  <c r="D60" i="1"/>
  <c r="B60" i="1" s="1"/>
  <c r="E60" i="1"/>
  <c r="D61" i="1"/>
  <c r="E61" i="1"/>
  <c r="D62" i="1"/>
  <c r="B62" i="1" s="1"/>
  <c r="E62" i="1"/>
  <c r="D63" i="1"/>
  <c r="E63" i="1"/>
  <c r="D64" i="1"/>
  <c r="B64" i="1" s="1"/>
  <c r="E64" i="1"/>
  <c r="D65" i="1"/>
  <c r="E65" i="1"/>
  <c r="D66" i="1"/>
  <c r="B66" i="1" s="1"/>
  <c r="E66" i="1"/>
  <c r="D67" i="1"/>
  <c r="E67" i="1"/>
  <c r="D68" i="1"/>
  <c r="B68" i="1" s="1"/>
  <c r="E68" i="1"/>
  <c r="D69" i="1"/>
  <c r="E69" i="1"/>
  <c r="D70" i="1"/>
  <c r="B70" i="1" s="1"/>
  <c r="E70" i="1"/>
  <c r="D71" i="1"/>
  <c r="E71" i="1"/>
  <c r="D72" i="1"/>
  <c r="B72" i="1" s="1"/>
  <c r="E72" i="1"/>
  <c r="D73" i="1"/>
  <c r="E73" i="1"/>
  <c r="D74" i="1"/>
  <c r="B74" i="1" s="1"/>
  <c r="E74" i="1"/>
  <c r="D75" i="1"/>
  <c r="E75" i="1"/>
  <c r="D76" i="1"/>
  <c r="B76" i="1" s="1"/>
  <c r="E76" i="1"/>
  <c r="D77" i="1"/>
  <c r="E77" i="1"/>
  <c r="D78" i="1"/>
  <c r="B78" i="1" s="1"/>
  <c r="E78" i="1"/>
  <c r="D79" i="1"/>
  <c r="E79" i="1"/>
  <c r="D80" i="1"/>
  <c r="B80" i="1" s="1"/>
  <c r="E80" i="1"/>
  <c r="D81" i="1"/>
  <c r="E81" i="1"/>
  <c r="D82" i="1"/>
  <c r="B82" i="1" s="1"/>
  <c r="E82" i="1"/>
  <c r="D83" i="1"/>
  <c r="E83" i="1"/>
  <c r="D84" i="1"/>
  <c r="B84" i="1" s="1"/>
  <c r="E84" i="1"/>
  <c r="D85" i="1"/>
  <c r="E85" i="1"/>
  <c r="D86" i="1"/>
  <c r="B86" i="1" s="1"/>
  <c r="E86" i="1"/>
  <c r="D87" i="1"/>
  <c r="E87" i="1"/>
  <c r="D88" i="1"/>
  <c r="B88" i="1" s="1"/>
  <c r="E88" i="1"/>
  <c r="D89" i="1"/>
  <c r="E89" i="1"/>
  <c r="D90" i="1"/>
  <c r="B90" i="1" s="1"/>
  <c r="E90" i="1"/>
  <c r="D91" i="1"/>
  <c r="E91" i="1"/>
  <c r="D92" i="1"/>
  <c r="B92" i="1" s="1"/>
  <c r="E92" i="1"/>
  <c r="D93" i="1"/>
  <c r="E93" i="1"/>
  <c r="D94" i="1"/>
  <c r="B94" i="1" s="1"/>
  <c r="E94" i="1"/>
  <c r="D95" i="1"/>
  <c r="E95" i="1"/>
  <c r="D96" i="1"/>
  <c r="B96" i="1" s="1"/>
  <c r="E96" i="1"/>
  <c r="D97" i="1"/>
  <c r="E97" i="1"/>
  <c r="D98" i="1"/>
  <c r="B98" i="1" s="1"/>
  <c r="E98" i="1"/>
  <c r="D99" i="1"/>
  <c r="E99" i="1"/>
  <c r="D100" i="1"/>
  <c r="B100" i="1" s="1"/>
  <c r="E100" i="1"/>
  <c r="D101" i="1"/>
  <c r="E101" i="1"/>
  <c r="D102" i="1"/>
  <c r="B102" i="1" s="1"/>
  <c r="E102" i="1"/>
  <c r="D103" i="1"/>
  <c r="E103" i="1"/>
  <c r="D104" i="1"/>
  <c r="B104" i="1" s="1"/>
  <c r="E104" i="1"/>
  <c r="E4" i="1"/>
  <c r="D4" i="1"/>
  <c r="B4" i="1" s="1"/>
  <c r="F104" i="1" l="1"/>
  <c r="F102" i="1"/>
  <c r="F96" i="1"/>
  <c r="F92" i="1"/>
  <c r="F84" i="1"/>
  <c r="F80" i="1"/>
  <c r="F78" i="1"/>
  <c r="F74" i="1"/>
  <c r="F72" i="1"/>
  <c r="F68" i="1"/>
  <c r="F66" i="1"/>
  <c r="F62" i="1"/>
  <c r="F60" i="1"/>
  <c r="F56" i="1"/>
  <c r="F54" i="1"/>
  <c r="F48" i="1"/>
  <c r="F44" i="1"/>
  <c r="F42" i="1"/>
  <c r="F38" i="1"/>
  <c r="F36" i="1"/>
  <c r="F32" i="1"/>
  <c r="F30" i="1"/>
  <c r="F26" i="1"/>
  <c r="F20" i="1"/>
  <c r="F18" i="1"/>
  <c r="F14" i="1"/>
  <c r="F12" i="1"/>
  <c r="F8" i="1"/>
  <c r="F6" i="1"/>
  <c r="F50" i="1"/>
  <c r="F24" i="1"/>
  <c r="F98" i="1"/>
  <c r="F90" i="1"/>
  <c r="F86" i="1"/>
  <c r="F100" i="1"/>
  <c r="F94" i="1"/>
  <c r="F88" i="1"/>
  <c r="F82" i="1"/>
  <c r="F76" i="1"/>
  <c r="F70" i="1"/>
  <c r="F64" i="1"/>
  <c r="F58" i="1"/>
  <c r="F52" i="1"/>
  <c r="F46" i="1"/>
  <c r="F40" i="1"/>
  <c r="F34" i="1"/>
  <c r="F28" i="1"/>
  <c r="F22" i="1"/>
  <c r="F16" i="1"/>
  <c r="F10" i="1"/>
  <c r="S14" i="2"/>
  <c r="S13" i="2"/>
  <c r="F99" i="1"/>
  <c r="F93" i="1"/>
  <c r="F83" i="1"/>
  <c r="F101" i="1"/>
  <c r="F97" i="1"/>
  <c r="F91" i="1"/>
  <c r="F89" i="1"/>
  <c r="F87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9" i="1"/>
  <c r="F7" i="1"/>
  <c r="F5" i="1"/>
  <c r="F103" i="1"/>
  <c r="F95" i="1"/>
  <c r="F85" i="1"/>
  <c r="F4" i="1"/>
  <c r="B103" i="1"/>
  <c r="B101" i="1"/>
  <c r="B99" i="1"/>
  <c r="B97" i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B17" i="1"/>
  <c r="B15" i="1"/>
  <c r="B13" i="1"/>
  <c r="B11" i="1"/>
  <c r="B9" i="1"/>
  <c r="B7" i="1"/>
  <c r="B5" i="1"/>
</calcChain>
</file>

<file path=xl/sharedStrings.xml><?xml version="1.0" encoding="utf-8"?>
<sst xmlns="http://schemas.openxmlformats.org/spreadsheetml/2006/main" count="106" uniqueCount="63">
  <si>
    <t>Antoine Constants</t>
  </si>
  <si>
    <t>A</t>
  </si>
  <si>
    <t>B</t>
  </si>
  <si>
    <t>C</t>
  </si>
  <si>
    <t>Benzene</t>
  </si>
  <si>
    <t>T</t>
  </si>
  <si>
    <t>BP</t>
  </si>
  <si>
    <t>TXY Op Line</t>
  </si>
  <si>
    <t>Generation of XY and TXY Diagrams</t>
  </si>
  <si>
    <t>x</t>
  </si>
  <si>
    <t>m = (-L/V) =</t>
  </si>
  <si>
    <t>Equil. B:</t>
  </si>
  <si>
    <t>Equil. T:</t>
  </si>
  <si>
    <t>PS:</t>
  </si>
  <si>
    <t>Single Equilibrium Stage</t>
  </si>
  <si>
    <t>b = (F/V) z =</t>
  </si>
  <si>
    <t>x = y Line</t>
  </si>
  <si>
    <t xml:space="preserve">Instructions: For every x (from 0 - 1), a T is guessed. </t>
  </si>
  <si>
    <t xml:space="preserve">The vapor pressure for benzene and toluene is </t>
  </si>
  <si>
    <t xml:space="preserve">calculated along with the bubble point equation </t>
  </si>
  <si>
    <t xml:space="preserve">on the XY and TXY diagrams. </t>
  </si>
  <si>
    <t xml:space="preserve">until the BP equation is 0, using Solver for all 101 points. </t>
  </si>
  <si>
    <t>TXY and XY diagrams for pressures other than 1 atm.</t>
  </si>
  <si>
    <t>Specified or found by iteration</t>
  </si>
  <si>
    <t>Calculations</t>
  </si>
  <si>
    <r>
      <t>K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</si>
  <si>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</si>
  <si>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t>B MB:</t>
  </si>
  <si>
    <r>
      <t>P</t>
    </r>
    <r>
      <rPr>
        <b/>
        <vertAlign val="subscript"/>
        <sz val="16"/>
        <color theme="1"/>
        <rFont val="Calibri"/>
        <family val="2"/>
        <scheme val="minor"/>
      </rPr>
      <t>B</t>
    </r>
    <r>
      <rPr>
        <b/>
        <vertAlign val="superscript"/>
        <sz val="16"/>
        <color theme="1"/>
        <rFont val="Calibri"/>
        <family val="2"/>
        <scheme val="minor"/>
      </rPr>
      <t>*</t>
    </r>
  </si>
  <si>
    <r>
      <t>P</t>
    </r>
    <r>
      <rPr>
        <b/>
        <vertAlign val="subscript"/>
        <sz val="16"/>
        <color theme="1"/>
        <rFont val="Calibri"/>
        <family val="2"/>
        <scheme val="minor"/>
      </rPr>
      <t>T</t>
    </r>
    <r>
      <rPr>
        <b/>
        <vertAlign val="superscript"/>
        <sz val="16"/>
        <color theme="1"/>
        <rFont val="Calibri"/>
        <family val="2"/>
        <scheme val="minor"/>
      </rPr>
      <t>*</t>
    </r>
  </si>
  <si>
    <r>
      <t>(x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P</t>
    </r>
    <r>
      <rPr>
        <vertAlign val="subscript"/>
        <sz val="16"/>
        <color theme="1"/>
        <rFont val="Calibri"/>
        <family val="2"/>
        <scheme val="minor"/>
      </rPr>
      <t>B</t>
    </r>
    <r>
      <rPr>
        <vertAlign val="superscript"/>
        <sz val="16"/>
        <color theme="1"/>
        <rFont val="Calibri"/>
        <family val="2"/>
        <scheme val="minor"/>
      </rPr>
      <t>*</t>
    </r>
    <r>
      <rPr>
        <sz val="16"/>
        <color theme="1"/>
        <rFont val="Calibri"/>
        <family val="2"/>
        <scheme val="minor"/>
      </rPr>
      <t xml:space="preserve"> + (1 -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>) P</t>
    </r>
    <r>
      <rPr>
        <vertAlign val="subscript"/>
        <sz val="16"/>
        <color theme="1"/>
        <rFont val="Calibri"/>
        <family val="2"/>
        <scheme val="minor"/>
      </rPr>
      <t>T</t>
    </r>
    <r>
      <rPr>
        <vertAlign val="superscript"/>
        <sz val="16"/>
        <color theme="1"/>
        <rFont val="Calibri"/>
        <family val="2"/>
        <scheme val="minor"/>
      </rPr>
      <t>*</t>
    </r>
    <r>
      <rPr>
        <sz val="16"/>
        <color theme="1"/>
        <rFont val="Calibri"/>
        <family val="2"/>
        <scheme val="minor"/>
      </rPr>
      <t xml:space="preserve"> - P = 0). A new T is guessed</t>
    </r>
  </si>
  <si>
    <t>XY Op Line</t>
  </si>
  <si>
    <t>y</t>
  </si>
  <si>
    <t xml:space="preserve">x </t>
  </si>
  <si>
    <t>Total MB:</t>
  </si>
  <si>
    <t>P (mm Hg) =</t>
  </si>
  <si>
    <t>and re-run Solver, you can generate</t>
  </si>
  <si>
    <t>(mol B/mol)</t>
  </si>
  <si>
    <r>
      <t>(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</si>
  <si>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t>(mm Hg)</t>
  </si>
  <si>
    <r>
      <t>y</t>
    </r>
    <r>
      <rPr>
        <sz val="16"/>
        <color theme="1"/>
        <rFont val="Calibri"/>
        <family val="2"/>
        <scheme val="minor"/>
      </rPr>
      <t xml:space="preserve"> = (P</t>
    </r>
    <r>
      <rPr>
        <vertAlign val="subscript"/>
        <sz val="16"/>
        <color theme="1"/>
        <rFont val="Calibri"/>
        <family val="2"/>
        <scheme val="minor"/>
      </rPr>
      <t>B</t>
    </r>
    <r>
      <rPr>
        <vertAlign val="superscript"/>
        <sz val="16"/>
        <color theme="1"/>
        <rFont val="Calibri"/>
        <family val="2"/>
        <scheme val="minor"/>
      </rPr>
      <t>*</t>
    </r>
    <r>
      <rPr>
        <sz val="16"/>
        <color theme="1"/>
        <rFont val="Calibri"/>
        <family val="2"/>
        <scheme val="minor"/>
      </rPr>
      <t>/P)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is calculated and plotted </t>
    </r>
  </si>
  <si>
    <t>Objective Equations</t>
  </si>
  <si>
    <t>P [=] mm Hg</t>
  </si>
  <si>
    <t>F, V, L [=] mol</t>
  </si>
  <si>
    <t>z, y, x [=] mol B/mol</t>
  </si>
  <si>
    <t xml:space="preserve">F = </t>
  </si>
  <si>
    <t>z =</t>
  </si>
  <si>
    <r>
      <t>T</t>
    </r>
    <r>
      <rPr>
        <sz val="16"/>
        <color theme="1"/>
        <rFont val="Calibri"/>
        <family val="2"/>
        <scheme val="minor"/>
      </rPr>
      <t xml:space="preserve"> =</t>
    </r>
  </si>
  <si>
    <t>P =</t>
  </si>
  <si>
    <t>V =</t>
  </si>
  <si>
    <t>y =</t>
  </si>
  <si>
    <t>L =</t>
  </si>
  <si>
    <t>x =</t>
  </si>
  <si>
    <r>
      <t xml:space="preserve">T [=] </t>
    </r>
    <r>
      <rPr>
        <vertAlign val="superscript"/>
        <sz val="16"/>
        <rFont val="Calibri"/>
        <family val="2"/>
        <scheme val="minor"/>
      </rPr>
      <t>o</t>
    </r>
    <r>
      <rPr>
        <sz val="16"/>
        <rFont val="Calibri"/>
        <family val="2"/>
        <scheme val="minor"/>
      </rPr>
      <t>C</t>
    </r>
  </si>
  <si>
    <t>Suggested Experiment: If you change the pressure (E1)</t>
  </si>
  <si>
    <t xml:space="preserve">Instructions: This is a blank template of Single Stage. You will be one step closer to completely </t>
  </si>
  <si>
    <t>awesome if you can fill in the equations and create a working model of a single equilibrium stage.</t>
  </si>
  <si>
    <t>Chloro</t>
  </si>
  <si>
    <t>Copied from Excel "VLE"</t>
  </si>
  <si>
    <t>Benzene-Chlorobenzene</t>
  </si>
  <si>
    <t>Chlorobenzene</t>
  </si>
  <si>
    <t>x,y</t>
  </si>
  <si>
    <t>F, V, L [=] mol,s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</si>
</sst>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0.00000"/>
  </numFmts>
  <fonts count="11" x14ac:knownFonts="1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6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5A5A5"/>
      </patternFill>
    </fill>
  </fills>
  <borders count="41">
    <border>
      <left/>
      <right/>
      <top/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rgb="FF00B050"/>
      </top>
      <bottom/>
      <diagonal/>
    </border>
    <border>
      <left/>
      <right/>
      <top style="thick">
        <color rgb="FF0070C0"/>
      </top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/>
      <top style="thick">
        <color theme="9" tint="-0.499984740745262"/>
      </top>
      <bottom/>
      <diagonal/>
    </border>
    <border>
      <left/>
      <right/>
      <top/>
      <bottom style="thick">
        <color theme="9" tint="-0.499984740745262"/>
      </bottom>
      <diagonal/>
    </border>
  </borders>
  <cellStyleXfs count="2">
    <xf numFmtId="0" fontId="0" fillId="0" borderId="0"/>
    <xf numFmtId="0" fontId="8" fillId="5" borderId="30" applyNumberFormat="0" applyAlignment="0" applyProtection="0"/>
  </cellStyleXfs>
  <cellXfs count="123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Fill="1" applyAlignment="1">
      <alignment horizontal="left"/>
    </xf>
    <xf numFmtId="11" fontId="2" fillId="0" borderId="0" xfId="0" applyNumberFormat="1" applyFont="1" applyFill="1" applyBorder="1"/>
    <xf numFmtId="164" fontId="2" fillId="0" borderId="0" xfId="0" applyNumberFormat="1" applyFont="1" applyFill="1" applyAlignment="1">
      <alignment horizontal="left"/>
    </xf>
    <xf numFmtId="0" fontId="2" fillId="0" borderId="2" xfId="0" applyFont="1" applyBorder="1"/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0" xfId="0" applyFont="1" applyFill="1" applyAlignment="1"/>
    <xf numFmtId="0" fontId="1" fillId="0" borderId="0" xfId="0" applyFont="1" applyFill="1"/>
    <xf numFmtId="0" fontId="2" fillId="0" borderId="0" xfId="0" applyFont="1" applyFill="1"/>
    <xf numFmtId="1" fontId="2" fillId="0" borderId="0" xfId="0" applyNumberFormat="1" applyFont="1" applyFill="1" applyAlignment="1">
      <alignment horizontal="left"/>
    </xf>
    <xf numFmtId="0" fontId="2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0" xfId="0" applyFont="1" applyBorder="1"/>
    <xf numFmtId="0" fontId="0" fillId="0" borderId="1" xfId="0" applyBorder="1"/>
    <xf numFmtId="0" fontId="0" fillId="0" borderId="11" xfId="0" applyBorder="1"/>
    <xf numFmtId="0" fontId="2" fillId="0" borderId="1" xfId="0" applyFont="1" applyBorder="1"/>
    <xf numFmtId="0" fontId="2" fillId="0" borderId="11" xfId="0" applyFont="1" applyBorder="1"/>
    <xf numFmtId="0" fontId="2" fillId="2" borderId="0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21" xfId="0" applyFont="1" applyFill="1" applyBorder="1"/>
    <xf numFmtId="0" fontId="5" fillId="2" borderId="22" xfId="0" applyFont="1" applyFill="1" applyBorder="1"/>
    <xf numFmtId="165" fontId="2" fillId="2" borderId="24" xfId="0" applyNumberFormat="1" applyFont="1" applyFill="1" applyBorder="1" applyAlignment="1">
      <alignment horizontal="center"/>
    </xf>
    <xf numFmtId="165" fontId="2" fillId="2" borderId="27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right"/>
    </xf>
    <xf numFmtId="165" fontId="2" fillId="2" borderId="2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2" fillId="0" borderId="0" xfId="0" applyNumberFormat="1" applyFont="1" applyAlignment="1">
      <alignment horizontal="center"/>
    </xf>
    <xf numFmtId="0" fontId="5" fillId="2" borderId="20" xfId="0" applyFont="1" applyFill="1" applyBorder="1"/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2" borderId="25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right"/>
    </xf>
    <xf numFmtId="0" fontId="5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left"/>
    </xf>
    <xf numFmtId="0" fontId="2" fillId="3" borderId="12" xfId="0" applyFont="1" applyFill="1" applyBorder="1" applyAlignment="1">
      <alignment horizontal="right"/>
    </xf>
    <xf numFmtId="165" fontId="2" fillId="3" borderId="13" xfId="0" applyNumberFormat="1" applyFont="1" applyFill="1" applyBorder="1" applyAlignment="1">
      <alignment horizontal="left"/>
    </xf>
    <xf numFmtId="0" fontId="1" fillId="3" borderId="4" xfId="0" applyFont="1" applyFill="1" applyBorder="1"/>
    <xf numFmtId="0" fontId="1" fillId="3" borderId="5" xfId="0" applyFont="1" applyFill="1" applyBorder="1"/>
    <xf numFmtId="0" fontId="2" fillId="3" borderId="13" xfId="0" applyFont="1" applyFill="1" applyBorder="1" applyAlignment="1">
      <alignment horizontal="left"/>
    </xf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4" xfId="0" applyFont="1" applyFill="1" applyBorder="1" applyAlignment="1">
      <alignment horizontal="right"/>
    </xf>
    <xf numFmtId="165" fontId="2" fillId="4" borderId="15" xfId="0" applyNumberFormat="1" applyFont="1" applyFill="1" applyBorder="1" applyAlignment="1">
      <alignment horizontal="left"/>
    </xf>
    <xf numFmtId="0" fontId="2" fillId="4" borderId="18" xfId="0" applyFont="1" applyFill="1" applyBorder="1" applyAlignment="1">
      <alignment horizontal="right"/>
    </xf>
    <xf numFmtId="165" fontId="2" fillId="4" borderId="19" xfId="0" applyNumberFormat="1" applyFont="1" applyFill="1" applyBorder="1" applyAlignment="1">
      <alignment horizontal="left"/>
    </xf>
    <xf numFmtId="0" fontId="2" fillId="4" borderId="16" xfId="0" applyFont="1" applyFill="1" applyBorder="1" applyAlignment="1">
      <alignment horizontal="right"/>
    </xf>
    <xf numFmtId="167" fontId="2" fillId="4" borderId="17" xfId="0" applyNumberFormat="1" applyFont="1" applyFill="1" applyBorder="1" applyAlignment="1">
      <alignment horizontal="left"/>
    </xf>
    <xf numFmtId="167" fontId="2" fillId="4" borderId="19" xfId="0" applyNumberFormat="1" applyFont="1" applyFill="1" applyBorder="1" applyAlignment="1">
      <alignment horizontal="left"/>
    </xf>
    <xf numFmtId="1" fontId="2" fillId="2" borderId="23" xfId="0" applyNumberFormat="1" applyFont="1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1" fontId="2" fillId="2" borderId="27" xfId="0" applyNumberFormat="1" applyFont="1" applyFill="1" applyBorder="1" applyAlignment="1">
      <alignment horizontal="center"/>
    </xf>
    <xf numFmtId="0" fontId="1" fillId="2" borderId="20" xfId="1" applyFont="1" applyFill="1" applyBorder="1"/>
    <xf numFmtId="0" fontId="1" fillId="2" borderId="21" xfId="1" applyFont="1" applyFill="1" applyBorder="1"/>
    <xf numFmtId="0" fontId="1" fillId="2" borderId="25" xfId="1" applyFont="1" applyFill="1" applyBorder="1"/>
    <xf numFmtId="0" fontId="1" fillId="2" borderId="26" xfId="1" applyFont="1" applyFill="1" applyBorder="1"/>
    <xf numFmtId="0" fontId="10" fillId="0" borderId="0" xfId="0" applyFont="1"/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0" fillId="2" borderId="21" xfId="0" applyFill="1" applyBorder="1"/>
    <xf numFmtId="0" fontId="0" fillId="2" borderId="22" xfId="0" applyFont="1" applyFill="1" applyBorder="1"/>
    <xf numFmtId="0" fontId="0" fillId="2" borderId="26" xfId="0" applyFill="1" applyBorder="1"/>
    <xf numFmtId="0" fontId="0" fillId="2" borderId="27" xfId="0" applyFill="1" applyBorder="1"/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164" fontId="2" fillId="2" borderId="35" xfId="0" applyNumberFormat="1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/>
    <xf numFmtId="0" fontId="2" fillId="2" borderId="37" xfId="0" applyFont="1" applyFill="1" applyBorder="1" applyAlignment="1">
      <alignment horizontal="right"/>
    </xf>
    <xf numFmtId="1" fontId="2" fillId="2" borderId="37" xfId="0" applyNumberFormat="1" applyFont="1" applyFill="1" applyBorder="1" applyAlignment="1">
      <alignment horizontal="left"/>
    </xf>
    <xf numFmtId="1" fontId="2" fillId="2" borderId="38" xfId="0" applyNumberFormat="1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0" xfId="0" applyFont="1" applyFill="1" applyBorder="1" applyAlignment="1"/>
    <xf numFmtId="0" fontId="2" fillId="2" borderId="23" xfId="0" applyFont="1" applyFill="1" applyBorder="1" applyAlignment="1"/>
    <xf numFmtId="0" fontId="2" fillId="2" borderId="25" xfId="0" applyFont="1" applyFill="1" applyBorder="1" applyAlignment="1"/>
    <xf numFmtId="0" fontId="2" fillId="4" borderId="14" xfId="0" applyFont="1" applyFill="1" applyBorder="1" applyAlignment="1"/>
    <xf numFmtId="0" fontId="0" fillId="4" borderId="39" xfId="0" applyFill="1" applyBorder="1"/>
    <xf numFmtId="0" fontId="0" fillId="4" borderId="15" xfId="0" applyFill="1" applyBorder="1"/>
    <xf numFmtId="0" fontId="5" fillId="0" borderId="0" xfId="0" applyFont="1"/>
    <xf numFmtId="0" fontId="2" fillId="4" borderId="16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40" xfId="0" applyFont="1" applyFill="1" applyBorder="1" applyAlignment="1">
      <alignment horizontal="center"/>
    </xf>
    <xf numFmtId="165" fontId="2" fillId="4" borderId="19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2" borderId="23" xfId="0" applyNumberFormat="1" applyFont="1" applyFill="1" applyBorder="1" applyAlignment="1">
      <alignment horizontal="center"/>
    </xf>
    <xf numFmtId="165" fontId="2" fillId="2" borderId="25" xfId="0" applyNumberFormat="1" applyFont="1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4.2494953992258992E-2"/>
          <c:w val="0.85083014623172104"/>
          <c:h val="0.80920332722798294"/>
        </c:manualLayout>
      </c:layout>
      <c:scatterChart>
        <c:scatterStyle val="smoothMarker"/>
        <c:varyColors val="0"/>
        <c:ser>
          <c:idx val="2"/>
          <c:order val="0"/>
          <c:tx>
            <c:v>45 Degree Line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'1-Stage'!$O$10:$O$11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'1-Stage'!$P$10:$P$11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1F-48E2-A21D-E7A2668177AE}"/>
            </c:ext>
          </c:extLst>
        </c:ser>
        <c:ser>
          <c:idx val="1"/>
          <c:order val="1"/>
          <c:tx>
            <c:v>Equilibrium Line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3.7902739279070258E-2</c:v>
                </c:pt>
                <c:pt idx="2">
                  <c:v>7.4055321749273983E-2</c:v>
                </c:pt>
                <c:pt idx="3">
                  <c:v>0.10855734682106361</c:v>
                </c:pt>
                <c:pt idx="4">
                  <c:v>0.14150195759680351</c:v>
                </c:pt>
                <c:pt idx="5">
                  <c:v>0.17297628933048817</c:v>
                </c:pt>
                <c:pt idx="6">
                  <c:v>0.20306188663015889</c:v>
                </c:pt>
                <c:pt idx="7">
                  <c:v>0.23183509135237557</c:v>
                </c:pt>
                <c:pt idx="8">
                  <c:v>0.25936740306847389</c:v>
                </c:pt>
                <c:pt idx="9">
                  <c:v>0.28572581390457968</c:v>
                </c:pt>
                <c:pt idx="10">
                  <c:v>0.31097311947411616</c:v>
                </c:pt>
                <c:pt idx="11">
                  <c:v>0.33516820753502119</c:v>
                </c:pt>
                <c:pt idx="12">
                  <c:v>0.35836632591586326</c:v>
                </c:pt>
                <c:pt idx="13">
                  <c:v>0.38061933116697516</c:v>
                </c:pt>
                <c:pt idx="14">
                  <c:v>0.40197591930571736</c:v>
                </c:pt>
                <c:pt idx="15">
                  <c:v>0.42248183993992683</c:v>
                </c:pt>
                <c:pt idx="16">
                  <c:v>0.44218009497118643</c:v>
                </c:pt>
                <c:pt idx="17">
                  <c:v>0.46111112300023671</c:v>
                </c:pt>
                <c:pt idx="18">
                  <c:v>0.47931297048098681</c:v>
                </c:pt>
                <c:pt idx="19">
                  <c:v>0.49682145059740723</c:v>
                </c:pt>
                <c:pt idx="20">
                  <c:v>0.51367029076917714</c:v>
                </c:pt>
                <c:pt idx="21">
                  <c:v>0.5298912696274436</c:v>
                </c:pt>
                <c:pt idx="22">
                  <c:v>0.54551434424131218</c:v>
                </c:pt>
                <c:pt idx="23">
                  <c:v>0.560567768318744</c:v>
                </c:pt>
                <c:pt idx="24">
                  <c:v>0.57507820205223426</c:v>
                </c:pt>
                <c:pt idx="25">
                  <c:v>0.58907081422990493</c:v>
                </c:pt>
                <c:pt idx="26">
                  <c:v>0.60256937718625325</c:v>
                </c:pt>
                <c:pt idx="27">
                  <c:v>0.61559635512367905</c:v>
                </c:pt>
                <c:pt idx="28">
                  <c:v>0.62817298629582408</c:v>
                </c:pt>
                <c:pt idx="29">
                  <c:v>0.64031935950657637</c:v>
                </c:pt>
                <c:pt idx="30">
                  <c:v>0.65205448534412513</c:v>
                </c:pt>
                <c:pt idx="31">
                  <c:v>0.66339636253754064</c:v>
                </c:pt>
                <c:pt idx="32">
                  <c:v>0.67436203979383347</c:v>
                </c:pt>
                <c:pt idx="33">
                  <c:v>0.68496767344615694</c:v>
                </c:pt>
                <c:pt idx="34">
                  <c:v>0.69522858121857467</c:v>
                </c:pt>
                <c:pt idx="35">
                  <c:v>0.7051592923895581</c:v>
                </c:pt>
                <c:pt idx="36">
                  <c:v>0.7147735946148609</c:v>
                </c:pt>
                <c:pt idx="37">
                  <c:v>0.7240845776505821</c:v>
                </c:pt>
                <c:pt idx="38">
                  <c:v>0.73310467419892955</c:v>
                </c:pt>
                <c:pt idx="39">
                  <c:v>0.74184569808232126</c:v>
                </c:pt>
                <c:pt idx="40">
                  <c:v>0.75031887993591928</c:v>
                </c:pt>
                <c:pt idx="41">
                  <c:v>0.75853490059425599</c:v>
                </c:pt>
                <c:pt idx="42">
                  <c:v>0.76650392233453291</c:v>
                </c:pt>
                <c:pt idx="43">
                  <c:v>0.77423561812679909</c:v>
                </c:pt>
                <c:pt idx="44">
                  <c:v>0.78173919903011468</c:v>
                </c:pt>
                <c:pt idx="45">
                  <c:v>0.78902343986335033</c:v>
                </c:pt>
                <c:pt idx="46">
                  <c:v>0.79609670326973581</c:v>
                </c:pt>
                <c:pt idx="47">
                  <c:v>0.80296696228547293</c:v>
                </c:pt>
                <c:pt idx="48">
                  <c:v>0.80964182151456743</c:v>
                </c:pt>
                <c:pt idx="49">
                  <c:v>0.81612853700453103</c:v>
                </c:pt>
                <c:pt idx="50">
                  <c:v>0.82243403491072531</c:v>
                </c:pt>
                <c:pt idx="51">
                  <c:v>0.82856492903066137</c:v>
                </c:pt>
                <c:pt idx="52">
                  <c:v>0.83452753728375406</c:v>
                </c:pt>
                <c:pt idx="53">
                  <c:v>0.84032789720650591</c:v>
                </c:pt>
                <c:pt idx="54">
                  <c:v>0.84597178052812705</c:v>
                </c:pt>
                <c:pt idx="55">
                  <c:v>0.85146470688692988</c:v>
                </c:pt>
                <c:pt idx="56">
                  <c:v>0.85681195674354649</c:v>
                </c:pt>
                <c:pt idx="57">
                  <c:v>0.8620185835430525</c:v>
                </c:pt>
                <c:pt idx="58">
                  <c:v>0.8670894251744039</c:v>
                </c:pt>
                <c:pt idx="59">
                  <c:v>0.87202911477224032</c:v>
                </c:pt>
                <c:pt idx="60">
                  <c:v>0.87684209090290066</c:v>
                </c:pt>
                <c:pt idx="61">
                  <c:v>0.88153260717366788</c:v>
                </c:pt>
                <c:pt idx="62">
                  <c:v>0.88610474130152883</c:v>
                </c:pt>
                <c:pt idx="63">
                  <c:v>0.89056240367523021</c:v>
                </c:pt>
                <c:pt idx="64">
                  <c:v>0.8949093454421676</c:v>
                </c:pt>
                <c:pt idx="65">
                  <c:v>0.89914916614943607</c:v>
                </c:pt>
                <c:pt idx="66">
                  <c:v>0.903285320966428</c:v>
                </c:pt>
                <c:pt idx="67">
                  <c:v>0.90732112751453975</c:v>
                </c:pt>
                <c:pt idx="68">
                  <c:v>0.91125977232778144</c:v>
                </c:pt>
                <c:pt idx="69">
                  <c:v>0.91510431696657679</c:v>
                </c:pt>
                <c:pt idx="70">
                  <c:v>0.91885770380553067</c:v>
                </c:pt>
                <c:pt idx="71">
                  <c:v>0.92252276151455714</c:v>
                </c:pt>
                <c:pt idx="72">
                  <c:v>0.9261022102515607</c:v>
                </c:pt>
                <c:pt idx="73">
                  <c:v>0.92959866658359258</c:v>
                </c:pt>
                <c:pt idx="74">
                  <c:v>0.93301464815240776</c:v>
                </c:pt>
                <c:pt idx="75">
                  <c:v>0.9363525780992441</c:v>
                </c:pt>
                <c:pt idx="76">
                  <c:v>0.93961478926273867</c:v>
                </c:pt>
                <c:pt idx="77">
                  <c:v>0.94280352816301327</c:v>
                </c:pt>
                <c:pt idx="78">
                  <c:v>0.94592095878413374</c:v>
                </c:pt>
                <c:pt idx="79">
                  <c:v>0.9489691661663594</c:v>
                </c:pt>
                <c:pt idx="80">
                  <c:v>0.95195015981893649</c:v>
                </c:pt>
                <c:pt idx="81">
                  <c:v>0.95486587696345449</c:v>
                </c:pt>
                <c:pt idx="82">
                  <c:v>0.95771818561723443</c:v>
                </c:pt>
                <c:pt idx="83">
                  <c:v>0.96050888752559016</c:v>
                </c:pt>
                <c:pt idx="84">
                  <c:v>0.96323972095128096</c:v>
                </c:pt>
                <c:pt idx="85">
                  <c:v>0.96591236332895991</c:v>
                </c:pt>
                <c:pt idx="86">
                  <c:v>0.96852843379198394</c:v>
                </c:pt>
                <c:pt idx="87">
                  <c:v>0.97108949557844271</c:v>
                </c:pt>
                <c:pt idx="88">
                  <c:v>0.97359705832293741</c:v>
                </c:pt>
                <c:pt idx="89">
                  <c:v>0.97605258024018293</c:v>
                </c:pt>
                <c:pt idx="90">
                  <c:v>0.97845747020619211</c:v>
                </c:pt>
                <c:pt idx="91">
                  <c:v>0.98081308974244397</c:v>
                </c:pt>
                <c:pt idx="92">
                  <c:v>0.98312075490811457</c:v>
                </c:pt>
                <c:pt idx="93">
                  <c:v>0.98538173810518537</c:v>
                </c:pt>
                <c:pt idx="94">
                  <c:v>0.98759726980093876</c:v>
                </c:pt>
                <c:pt idx="95">
                  <c:v>0.98976854017209348</c:v>
                </c:pt>
                <c:pt idx="96">
                  <c:v>0.99189670067460078</c:v>
                </c:pt>
                <c:pt idx="97">
                  <c:v>0.9939828655429036</c:v>
                </c:pt>
                <c:pt idx="98">
                  <c:v>0.99602811322219864</c:v>
                </c:pt>
                <c:pt idx="99">
                  <c:v>0.99803348773712408</c:v>
                </c:pt>
                <c:pt idx="100">
                  <c:v>1.0000000000000011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1F-48E2-A21D-E7A2668177AE}"/>
            </c:ext>
          </c:extLst>
        </c:ser>
        <c:ser>
          <c:idx val="0"/>
          <c:order val="2"/>
          <c:tx>
            <c:v>Operating Line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'1-Stage'!$R$13:$R$14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'1-Stage'!$S$13:$S$14</c:f>
              <c:numCache>
                <c:formatCode>0.000</c:formatCode>
                <c:ptCount val="2"/>
                <c:pt idx="0">
                  <c:v>1.3741093770168311</c:v>
                </c:pt>
                <c:pt idx="1">
                  <c:v>-0.37410937701683045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71F-48E2-A21D-E7A2668177AE}"/>
            </c:ext>
          </c:extLst>
        </c:ser>
        <c:ser>
          <c:idx val="3"/>
          <c:order val="3"/>
          <c:tx>
            <c:v>Product</c:v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'1-Stage'!$K$9</c:f>
              <c:numCache>
                <c:formatCode>0.000</c:formatCode>
                <c:ptCount val="1"/>
                <c:pt idx="0">
                  <c:v>0.37119566314663194</c:v>
                </c:pt>
              </c:numCache>
            </c:numRef>
          </c:xVal>
          <c:yVal>
            <c:numRef>
              <c:f>'1-Stage'!$K$3</c:f>
              <c:numCache>
                <c:formatCode>0.000</c:formatCode>
                <c:ptCount val="1"/>
                <c:pt idx="0">
                  <c:v>0.72517814667446168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E0-48C0-A5CA-2A23B3C3B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163648"/>
        <c:axId val="283166448"/>
      </c:scatterChart>
      <c:valAx>
        <c:axId val="283163648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3166448"/>
        <c:crosses val="autoZero"/>
        <c:crossBetween val="midCat"/>
        <c:majorUnit val="0.1"/>
        <c:minorUnit val="5.000000000000001E-2"/>
      </c:valAx>
      <c:valAx>
        <c:axId val="283166448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3163648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101297572300479"/>
          <c:y val="0.39068743855860821"/>
          <c:w val="0.20843974775300364"/>
          <c:h val="0.20454561708965122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2341078191238"/>
          <c:y val="4.0337723139013119E-2"/>
          <c:w val="0.83897418688217562"/>
          <c:h val="0.81665030860584364"/>
        </c:manualLayout>
      </c:layout>
      <c:scatterChart>
        <c:scatterStyle val="smoothMarker"/>
        <c:varyColors val="0"/>
        <c:ser>
          <c:idx val="0"/>
          <c:order val="0"/>
          <c:tx>
            <c:v>Bubble Point Curve</c:v>
          </c:tx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131.7201872895765</c:v>
                </c:pt>
                <c:pt idx="1">
                  <c:v>130.6649671552002</c:v>
                </c:pt>
                <c:pt idx="2">
                  <c:v>129.63222561731328</c:v>
                </c:pt>
                <c:pt idx="3">
                  <c:v>128.62129468605161</c:v>
                </c:pt>
                <c:pt idx="4">
                  <c:v>127.63152730794154</c:v>
                </c:pt>
                <c:pt idx="5">
                  <c:v>126.66229585290563</c:v>
                </c:pt>
                <c:pt idx="6">
                  <c:v>125.71299190128579</c:v>
                </c:pt>
                <c:pt idx="7">
                  <c:v>124.78302597447517</c:v>
                </c:pt>
                <c:pt idx="8">
                  <c:v>123.87182721831522</c:v>
                </c:pt>
                <c:pt idx="9">
                  <c:v>122.97884304743604</c:v>
                </c:pt>
                <c:pt idx="10">
                  <c:v>122.10353875781561</c:v>
                </c:pt>
                <c:pt idx="11">
                  <c:v>121.24539711399512</c:v>
                </c:pt>
                <c:pt idx="12">
                  <c:v>120.40391791662729</c:v>
                </c:pt>
                <c:pt idx="13">
                  <c:v>119.57861755533789</c:v>
                </c:pt>
                <c:pt idx="14">
                  <c:v>118.76902855124919</c:v>
                </c:pt>
                <c:pt idx="15">
                  <c:v>117.974699092946</c:v>
                </c:pt>
                <c:pt idx="16">
                  <c:v>117.19519256915144</c:v>
                </c:pt>
                <c:pt idx="17">
                  <c:v>116.43008710092222</c:v>
                </c:pt>
                <c:pt idx="18">
                  <c:v>115.67897507576272</c:v>
                </c:pt>
                <c:pt idx="19">
                  <c:v>114.94146268569311</c:v>
                </c:pt>
                <c:pt idx="20">
                  <c:v>114.21716947098346</c:v>
                </c:pt>
                <c:pt idx="21">
                  <c:v>113.50572787098152</c:v>
                </c:pt>
                <c:pt idx="22">
                  <c:v>112.80678278320798</c:v>
                </c:pt>
                <c:pt idx="23">
                  <c:v>112.11999113167468</c:v>
                </c:pt>
                <c:pt idx="24">
                  <c:v>111.44502144518592</c:v>
                </c:pt>
                <c:pt idx="25">
                  <c:v>110.78155344621614</c:v>
                </c:pt>
                <c:pt idx="26">
                  <c:v>110.1292776508092</c:v>
                </c:pt>
                <c:pt idx="27">
                  <c:v>109.48789497981892</c:v>
                </c:pt>
                <c:pt idx="28">
                  <c:v>108.85711638170045</c:v>
                </c:pt>
                <c:pt idx="29">
                  <c:v>108.23666246696909</c:v>
                </c:pt>
                <c:pt idx="30">
                  <c:v>107.62626315436211</c:v>
                </c:pt>
                <c:pt idx="31">
                  <c:v>107.02565732867184</c:v>
                </c:pt>
                <c:pt idx="32">
                  <c:v>106.43459251016138</c:v>
                </c:pt>
                <c:pt idx="33">
                  <c:v>105.85282453542537</c:v>
                </c:pt>
                <c:pt idx="34">
                  <c:v>105.28011724951899</c:v>
                </c:pt>
                <c:pt idx="35">
                  <c:v>104.71624220914669</c:v>
                </c:pt>
                <c:pt idx="36">
                  <c:v>104.16097839667431</c:v>
                </c:pt>
                <c:pt idx="37">
                  <c:v>103.61411194470834</c:v>
                </c:pt>
                <c:pt idx="38">
                  <c:v>103.07543587096986</c:v>
                </c:pt>
                <c:pt idx="39">
                  <c:v>102.54474982317809</c:v>
                </c:pt>
                <c:pt idx="40">
                  <c:v>102.02185983365098</c:v>
                </c:pt>
                <c:pt idx="41">
                  <c:v>101.50657808332224</c:v>
                </c:pt>
                <c:pt idx="42">
                  <c:v>100.99872267487463</c:v>
                </c:pt>
                <c:pt idx="43">
                  <c:v>100.4981174146852</c:v>
                </c:pt>
                <c:pt idx="44">
                  <c:v>100.00459160328084</c:v>
                </c:pt>
                <c:pt idx="45">
                  <c:v>99.51797983400516</c:v>
                </c:pt>
                <c:pt idx="46">
                  <c:v>99.038121799599026</c:v>
                </c:pt>
                <c:pt idx="47">
                  <c:v>98.564862106406807</c:v>
                </c:pt>
                <c:pt idx="48">
                  <c:v>98.098050095919334</c:v>
                </c:pt>
                <c:pt idx="49">
                  <c:v>97.637539673377532</c:v>
                </c:pt>
                <c:pt idx="50">
                  <c:v>97.183189143163048</c:v>
                </c:pt>
                <c:pt idx="51">
                  <c:v>96.73486105071126</c:v>
                </c:pt>
                <c:pt idx="52">
                  <c:v>96.292422030690048</c:v>
                </c:pt>
                <c:pt idx="53">
                  <c:v>95.855742661194128</c:v>
                </c:pt>
                <c:pt idx="54">
                  <c:v>95.424697323714099</c:v>
                </c:pt>
                <c:pt idx="55">
                  <c:v>94.999164068646849</c:v>
                </c:pt>
                <c:pt idx="56">
                  <c:v>94.57902448612154</c:v>
                </c:pt>
                <c:pt idx="57">
                  <c:v>94.164163581924726</c:v>
                </c:pt>
                <c:pt idx="58">
                  <c:v>93.754469658313752</c:v>
                </c:pt>
                <c:pt idx="59">
                  <c:v>93.349834199518938</c:v>
                </c:pt>
                <c:pt idx="60">
                  <c:v>92.950151761738624</c:v>
                </c:pt>
                <c:pt idx="61">
                  <c:v>92.55531986744181</c:v>
                </c:pt>
                <c:pt idx="62">
                  <c:v>92.165238903799789</c:v>
                </c:pt>
                <c:pt idx="63">
                  <c:v>91.779812025073483</c:v>
                </c:pt>
                <c:pt idx="64">
                  <c:v>91.398945058793103</c:v>
                </c:pt>
                <c:pt idx="65">
                  <c:v>91.022546415570915</c:v>
                </c:pt>
                <c:pt idx="66">
                  <c:v>90.650527002395989</c:v>
                </c:pt>
                <c:pt idx="67">
                  <c:v>90.282800139265689</c:v>
                </c:pt>
                <c:pt idx="68">
                  <c:v>89.919281479014003</c:v>
                </c:pt>
                <c:pt idx="69">
                  <c:v>89.559888930204465</c:v>
                </c:pt>
                <c:pt idx="70">
                  <c:v>89.204542582959022</c:v>
                </c:pt>
                <c:pt idx="71">
                  <c:v>88.853164637600756</c:v>
                </c:pt>
                <c:pt idx="72">
                  <c:v>88.505679335994401</c:v>
                </c:pt>
                <c:pt idx="73">
                  <c:v>88.162012895471008</c:v>
                </c:pt>
                <c:pt idx="74">
                  <c:v>87.82209344523126</c:v>
                </c:pt>
                <c:pt idx="75">
                  <c:v>87.485850965124101</c:v>
                </c:pt>
                <c:pt idx="76">
                  <c:v>87.153217226702424</c:v>
                </c:pt>
                <c:pt idx="77">
                  <c:v>86.824125736462506</c:v>
                </c:pt>
                <c:pt idx="78">
                  <c:v>86.498511681177362</c:v>
                </c:pt>
                <c:pt idx="79">
                  <c:v>86.176311875237914</c:v>
                </c:pt>
                <c:pt idx="80">
                  <c:v>85.857464709920251</c:v>
                </c:pt>
                <c:pt idx="81">
                  <c:v>85.541910104499721</c:v>
                </c:pt>
                <c:pt idx="82">
                  <c:v>85.229589459137969</c:v>
                </c:pt>
                <c:pt idx="83">
                  <c:v>84.920445609469951</c:v>
                </c:pt>
                <c:pt idx="84">
                  <c:v>84.614422782822516</c:v>
                </c:pt>
                <c:pt idx="85">
                  <c:v>84.311466555999218</c:v>
                </c:pt>
                <c:pt idx="86">
                  <c:v>84.011523814568235</c:v>
                </c:pt>
                <c:pt idx="87">
                  <c:v>83.714542713592806</c:v>
                </c:pt>
                <c:pt idx="88">
                  <c:v>83.420472639747359</c:v>
                </c:pt>
                <c:pt idx="89">
                  <c:v>83.129264174763733</c:v>
                </c:pt>
                <c:pt idx="90">
                  <c:v>82.840869060155214</c:v>
                </c:pt>
                <c:pt idx="91">
                  <c:v>82.555240163167625</c:v>
                </c:pt>
                <c:pt idx="92">
                  <c:v>82.272331443909337</c:v>
                </c:pt>
                <c:pt idx="93">
                  <c:v>81.992097923613997</c:v>
                </c:pt>
                <c:pt idx="94">
                  <c:v>81.714495653991975</c:v>
                </c:pt>
                <c:pt idx="95">
                  <c:v>81.439481687627875</c:v>
                </c:pt>
                <c:pt idx="96">
                  <c:v>81.167014049383795</c:v>
                </c:pt>
                <c:pt idx="97">
                  <c:v>80.897051708769581</c:v>
                </c:pt>
                <c:pt idx="98">
                  <c:v>80.629554553242698</c:v>
                </c:pt>
                <c:pt idx="99">
                  <c:v>80.364483362402638</c:v>
                </c:pt>
                <c:pt idx="100">
                  <c:v>80.101799783044797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EE-4984-8395-92A083E62E2D}"/>
            </c:ext>
          </c:extLst>
        </c:ser>
        <c:ser>
          <c:idx val="1"/>
          <c:order val="1"/>
          <c:tx>
            <c:v>Dew Point Curve</c:v>
          </c:tx>
          <c:marker>
            <c:symbol val="none"/>
          </c:marker>
          <c:x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3.7902739279070258E-2</c:v>
                </c:pt>
                <c:pt idx="2">
                  <c:v>7.4055321749273983E-2</c:v>
                </c:pt>
                <c:pt idx="3">
                  <c:v>0.10855734682106361</c:v>
                </c:pt>
                <c:pt idx="4">
                  <c:v>0.14150195759680351</c:v>
                </c:pt>
                <c:pt idx="5">
                  <c:v>0.17297628933048817</c:v>
                </c:pt>
                <c:pt idx="6">
                  <c:v>0.20306188663015889</c:v>
                </c:pt>
                <c:pt idx="7">
                  <c:v>0.23183509135237557</c:v>
                </c:pt>
                <c:pt idx="8">
                  <c:v>0.25936740306847389</c:v>
                </c:pt>
                <c:pt idx="9">
                  <c:v>0.28572581390457968</c:v>
                </c:pt>
                <c:pt idx="10">
                  <c:v>0.31097311947411616</c:v>
                </c:pt>
                <c:pt idx="11">
                  <c:v>0.33516820753502119</c:v>
                </c:pt>
                <c:pt idx="12">
                  <c:v>0.35836632591586326</c:v>
                </c:pt>
                <c:pt idx="13">
                  <c:v>0.38061933116697516</c:v>
                </c:pt>
                <c:pt idx="14">
                  <c:v>0.40197591930571736</c:v>
                </c:pt>
                <c:pt idx="15">
                  <c:v>0.42248183993992683</c:v>
                </c:pt>
                <c:pt idx="16">
                  <c:v>0.44218009497118643</c:v>
                </c:pt>
                <c:pt idx="17">
                  <c:v>0.46111112300023671</c:v>
                </c:pt>
                <c:pt idx="18">
                  <c:v>0.47931297048098681</c:v>
                </c:pt>
                <c:pt idx="19">
                  <c:v>0.49682145059740723</c:v>
                </c:pt>
                <c:pt idx="20">
                  <c:v>0.51367029076917714</c:v>
                </c:pt>
                <c:pt idx="21">
                  <c:v>0.5298912696274436</c:v>
                </c:pt>
                <c:pt idx="22">
                  <c:v>0.54551434424131218</c:v>
                </c:pt>
                <c:pt idx="23">
                  <c:v>0.560567768318744</c:v>
                </c:pt>
                <c:pt idx="24">
                  <c:v>0.57507820205223426</c:v>
                </c:pt>
                <c:pt idx="25">
                  <c:v>0.58907081422990493</c:v>
                </c:pt>
                <c:pt idx="26">
                  <c:v>0.60256937718625325</c:v>
                </c:pt>
                <c:pt idx="27">
                  <c:v>0.61559635512367905</c:v>
                </c:pt>
                <c:pt idx="28">
                  <c:v>0.62817298629582408</c:v>
                </c:pt>
                <c:pt idx="29">
                  <c:v>0.64031935950657637</c:v>
                </c:pt>
                <c:pt idx="30">
                  <c:v>0.65205448534412513</c:v>
                </c:pt>
                <c:pt idx="31">
                  <c:v>0.66339636253754064</c:v>
                </c:pt>
                <c:pt idx="32">
                  <c:v>0.67436203979383347</c:v>
                </c:pt>
                <c:pt idx="33">
                  <c:v>0.68496767344615694</c:v>
                </c:pt>
                <c:pt idx="34">
                  <c:v>0.69522858121857467</c:v>
                </c:pt>
                <c:pt idx="35">
                  <c:v>0.7051592923895581</c:v>
                </c:pt>
                <c:pt idx="36">
                  <c:v>0.7147735946148609</c:v>
                </c:pt>
                <c:pt idx="37">
                  <c:v>0.7240845776505821</c:v>
                </c:pt>
                <c:pt idx="38">
                  <c:v>0.73310467419892955</c:v>
                </c:pt>
                <c:pt idx="39">
                  <c:v>0.74184569808232126</c:v>
                </c:pt>
                <c:pt idx="40">
                  <c:v>0.75031887993591928</c:v>
                </c:pt>
                <c:pt idx="41">
                  <c:v>0.75853490059425599</c:v>
                </c:pt>
                <c:pt idx="42">
                  <c:v>0.76650392233453291</c:v>
                </c:pt>
                <c:pt idx="43">
                  <c:v>0.77423561812679909</c:v>
                </c:pt>
                <c:pt idx="44">
                  <c:v>0.78173919903011468</c:v>
                </c:pt>
                <c:pt idx="45">
                  <c:v>0.78902343986335033</c:v>
                </c:pt>
                <c:pt idx="46">
                  <c:v>0.79609670326973581</c:v>
                </c:pt>
                <c:pt idx="47">
                  <c:v>0.80296696228547293</c:v>
                </c:pt>
                <c:pt idx="48">
                  <c:v>0.80964182151456743</c:v>
                </c:pt>
                <c:pt idx="49">
                  <c:v>0.81612853700453103</c:v>
                </c:pt>
                <c:pt idx="50">
                  <c:v>0.82243403491072531</c:v>
                </c:pt>
                <c:pt idx="51">
                  <c:v>0.82856492903066137</c:v>
                </c:pt>
                <c:pt idx="52">
                  <c:v>0.83452753728375406</c:v>
                </c:pt>
                <c:pt idx="53">
                  <c:v>0.84032789720650591</c:v>
                </c:pt>
                <c:pt idx="54">
                  <c:v>0.84597178052812705</c:v>
                </c:pt>
                <c:pt idx="55">
                  <c:v>0.85146470688692988</c:v>
                </c:pt>
                <c:pt idx="56">
                  <c:v>0.85681195674354649</c:v>
                </c:pt>
                <c:pt idx="57">
                  <c:v>0.8620185835430525</c:v>
                </c:pt>
                <c:pt idx="58">
                  <c:v>0.8670894251744039</c:v>
                </c:pt>
                <c:pt idx="59">
                  <c:v>0.87202911477224032</c:v>
                </c:pt>
                <c:pt idx="60">
                  <c:v>0.87684209090290066</c:v>
                </c:pt>
                <c:pt idx="61">
                  <c:v>0.88153260717366788</c:v>
                </c:pt>
                <c:pt idx="62">
                  <c:v>0.88610474130152883</c:v>
                </c:pt>
                <c:pt idx="63">
                  <c:v>0.89056240367523021</c:v>
                </c:pt>
                <c:pt idx="64">
                  <c:v>0.8949093454421676</c:v>
                </c:pt>
                <c:pt idx="65">
                  <c:v>0.89914916614943607</c:v>
                </c:pt>
                <c:pt idx="66">
                  <c:v>0.903285320966428</c:v>
                </c:pt>
                <c:pt idx="67">
                  <c:v>0.90732112751453975</c:v>
                </c:pt>
                <c:pt idx="68">
                  <c:v>0.91125977232778144</c:v>
                </c:pt>
                <c:pt idx="69">
                  <c:v>0.91510431696657679</c:v>
                </c:pt>
                <c:pt idx="70">
                  <c:v>0.91885770380553067</c:v>
                </c:pt>
                <c:pt idx="71">
                  <c:v>0.92252276151455714</c:v>
                </c:pt>
                <c:pt idx="72">
                  <c:v>0.9261022102515607</c:v>
                </c:pt>
                <c:pt idx="73">
                  <c:v>0.92959866658359258</c:v>
                </c:pt>
                <c:pt idx="74">
                  <c:v>0.93301464815240776</c:v>
                </c:pt>
                <c:pt idx="75">
                  <c:v>0.9363525780992441</c:v>
                </c:pt>
                <c:pt idx="76">
                  <c:v>0.93961478926273867</c:v>
                </c:pt>
                <c:pt idx="77">
                  <c:v>0.94280352816301327</c:v>
                </c:pt>
                <c:pt idx="78">
                  <c:v>0.94592095878413374</c:v>
                </c:pt>
                <c:pt idx="79">
                  <c:v>0.9489691661663594</c:v>
                </c:pt>
                <c:pt idx="80">
                  <c:v>0.95195015981893649</c:v>
                </c:pt>
                <c:pt idx="81">
                  <c:v>0.95486587696345449</c:v>
                </c:pt>
                <c:pt idx="82">
                  <c:v>0.95771818561723443</c:v>
                </c:pt>
                <c:pt idx="83">
                  <c:v>0.96050888752559016</c:v>
                </c:pt>
                <c:pt idx="84">
                  <c:v>0.96323972095128096</c:v>
                </c:pt>
                <c:pt idx="85">
                  <c:v>0.96591236332895991</c:v>
                </c:pt>
                <c:pt idx="86">
                  <c:v>0.96852843379198394</c:v>
                </c:pt>
                <c:pt idx="87">
                  <c:v>0.97108949557844271</c:v>
                </c:pt>
                <c:pt idx="88">
                  <c:v>0.97359705832293741</c:v>
                </c:pt>
                <c:pt idx="89">
                  <c:v>0.97605258024018293</c:v>
                </c:pt>
                <c:pt idx="90">
                  <c:v>0.97845747020619211</c:v>
                </c:pt>
                <c:pt idx="91">
                  <c:v>0.98081308974244397</c:v>
                </c:pt>
                <c:pt idx="92">
                  <c:v>0.98312075490811457</c:v>
                </c:pt>
                <c:pt idx="93">
                  <c:v>0.98538173810518537</c:v>
                </c:pt>
                <c:pt idx="94">
                  <c:v>0.98759726980093876</c:v>
                </c:pt>
                <c:pt idx="95">
                  <c:v>0.98976854017209348</c:v>
                </c:pt>
                <c:pt idx="96">
                  <c:v>0.99189670067460078</c:v>
                </c:pt>
                <c:pt idx="97">
                  <c:v>0.9939828655429036</c:v>
                </c:pt>
                <c:pt idx="98">
                  <c:v>0.99602811322219864</c:v>
                </c:pt>
                <c:pt idx="99">
                  <c:v>0.99803348773712408</c:v>
                </c:pt>
                <c:pt idx="100">
                  <c:v>1.0000000000000011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131.7201872895765</c:v>
                </c:pt>
                <c:pt idx="1">
                  <c:v>130.6649671552002</c:v>
                </c:pt>
                <c:pt idx="2">
                  <c:v>129.63222561731328</c:v>
                </c:pt>
                <c:pt idx="3">
                  <c:v>128.62129468605161</c:v>
                </c:pt>
                <c:pt idx="4">
                  <c:v>127.63152730794154</c:v>
                </c:pt>
                <c:pt idx="5">
                  <c:v>126.66229585290563</c:v>
                </c:pt>
                <c:pt idx="6">
                  <c:v>125.71299190128579</c:v>
                </c:pt>
                <c:pt idx="7">
                  <c:v>124.78302597447517</c:v>
                </c:pt>
                <c:pt idx="8">
                  <c:v>123.87182721831522</c:v>
                </c:pt>
                <c:pt idx="9">
                  <c:v>122.97884304743604</c:v>
                </c:pt>
                <c:pt idx="10">
                  <c:v>122.10353875781561</c:v>
                </c:pt>
                <c:pt idx="11">
                  <c:v>121.24539711399512</c:v>
                </c:pt>
                <c:pt idx="12">
                  <c:v>120.40391791662729</c:v>
                </c:pt>
                <c:pt idx="13">
                  <c:v>119.57861755533789</c:v>
                </c:pt>
                <c:pt idx="14">
                  <c:v>118.76902855124919</c:v>
                </c:pt>
                <c:pt idx="15">
                  <c:v>117.974699092946</c:v>
                </c:pt>
                <c:pt idx="16">
                  <c:v>117.19519256915144</c:v>
                </c:pt>
                <c:pt idx="17">
                  <c:v>116.43008710092222</c:v>
                </c:pt>
                <c:pt idx="18">
                  <c:v>115.67897507576272</c:v>
                </c:pt>
                <c:pt idx="19">
                  <c:v>114.94146268569311</c:v>
                </c:pt>
                <c:pt idx="20">
                  <c:v>114.21716947098346</c:v>
                </c:pt>
                <c:pt idx="21">
                  <c:v>113.50572787098152</c:v>
                </c:pt>
                <c:pt idx="22">
                  <c:v>112.80678278320798</c:v>
                </c:pt>
                <c:pt idx="23">
                  <c:v>112.11999113167468</c:v>
                </c:pt>
                <c:pt idx="24">
                  <c:v>111.44502144518592</c:v>
                </c:pt>
                <c:pt idx="25">
                  <c:v>110.78155344621614</c:v>
                </c:pt>
                <c:pt idx="26">
                  <c:v>110.1292776508092</c:v>
                </c:pt>
                <c:pt idx="27">
                  <c:v>109.48789497981892</c:v>
                </c:pt>
                <c:pt idx="28">
                  <c:v>108.85711638170045</c:v>
                </c:pt>
                <c:pt idx="29">
                  <c:v>108.23666246696909</c:v>
                </c:pt>
                <c:pt idx="30">
                  <c:v>107.62626315436211</c:v>
                </c:pt>
                <c:pt idx="31">
                  <c:v>107.02565732867184</c:v>
                </c:pt>
                <c:pt idx="32">
                  <c:v>106.43459251016138</c:v>
                </c:pt>
                <c:pt idx="33">
                  <c:v>105.85282453542537</c:v>
                </c:pt>
                <c:pt idx="34">
                  <c:v>105.28011724951899</c:v>
                </c:pt>
                <c:pt idx="35">
                  <c:v>104.71624220914669</c:v>
                </c:pt>
                <c:pt idx="36">
                  <c:v>104.16097839667431</c:v>
                </c:pt>
                <c:pt idx="37">
                  <c:v>103.61411194470834</c:v>
                </c:pt>
                <c:pt idx="38">
                  <c:v>103.07543587096986</c:v>
                </c:pt>
                <c:pt idx="39">
                  <c:v>102.54474982317809</c:v>
                </c:pt>
                <c:pt idx="40">
                  <c:v>102.02185983365098</c:v>
                </c:pt>
                <c:pt idx="41">
                  <c:v>101.50657808332224</c:v>
                </c:pt>
                <c:pt idx="42">
                  <c:v>100.99872267487463</c:v>
                </c:pt>
                <c:pt idx="43">
                  <c:v>100.4981174146852</c:v>
                </c:pt>
                <c:pt idx="44">
                  <c:v>100.00459160328084</c:v>
                </c:pt>
                <c:pt idx="45">
                  <c:v>99.51797983400516</c:v>
                </c:pt>
                <c:pt idx="46">
                  <c:v>99.038121799599026</c:v>
                </c:pt>
                <c:pt idx="47">
                  <c:v>98.564862106406807</c:v>
                </c:pt>
                <c:pt idx="48">
                  <c:v>98.098050095919334</c:v>
                </c:pt>
                <c:pt idx="49">
                  <c:v>97.637539673377532</c:v>
                </c:pt>
                <c:pt idx="50">
                  <c:v>97.183189143163048</c:v>
                </c:pt>
                <c:pt idx="51">
                  <c:v>96.73486105071126</c:v>
                </c:pt>
                <c:pt idx="52">
                  <c:v>96.292422030690048</c:v>
                </c:pt>
                <c:pt idx="53">
                  <c:v>95.855742661194128</c:v>
                </c:pt>
                <c:pt idx="54">
                  <c:v>95.424697323714099</c:v>
                </c:pt>
                <c:pt idx="55">
                  <c:v>94.999164068646849</c:v>
                </c:pt>
                <c:pt idx="56">
                  <c:v>94.57902448612154</c:v>
                </c:pt>
                <c:pt idx="57">
                  <c:v>94.164163581924726</c:v>
                </c:pt>
                <c:pt idx="58">
                  <c:v>93.754469658313752</c:v>
                </c:pt>
                <c:pt idx="59">
                  <c:v>93.349834199518938</c:v>
                </c:pt>
                <c:pt idx="60">
                  <c:v>92.950151761738624</c:v>
                </c:pt>
                <c:pt idx="61">
                  <c:v>92.55531986744181</c:v>
                </c:pt>
                <c:pt idx="62">
                  <c:v>92.165238903799789</c:v>
                </c:pt>
                <c:pt idx="63">
                  <c:v>91.779812025073483</c:v>
                </c:pt>
                <c:pt idx="64">
                  <c:v>91.398945058793103</c:v>
                </c:pt>
                <c:pt idx="65">
                  <c:v>91.022546415570915</c:v>
                </c:pt>
                <c:pt idx="66">
                  <c:v>90.650527002395989</c:v>
                </c:pt>
                <c:pt idx="67">
                  <c:v>90.282800139265689</c:v>
                </c:pt>
                <c:pt idx="68">
                  <c:v>89.919281479014003</c:v>
                </c:pt>
                <c:pt idx="69">
                  <c:v>89.559888930204465</c:v>
                </c:pt>
                <c:pt idx="70">
                  <c:v>89.204542582959022</c:v>
                </c:pt>
                <c:pt idx="71">
                  <c:v>88.853164637600756</c:v>
                </c:pt>
                <c:pt idx="72">
                  <c:v>88.505679335994401</c:v>
                </c:pt>
                <c:pt idx="73">
                  <c:v>88.162012895471008</c:v>
                </c:pt>
                <c:pt idx="74">
                  <c:v>87.82209344523126</c:v>
                </c:pt>
                <c:pt idx="75">
                  <c:v>87.485850965124101</c:v>
                </c:pt>
                <c:pt idx="76">
                  <c:v>87.153217226702424</c:v>
                </c:pt>
                <c:pt idx="77">
                  <c:v>86.824125736462506</c:v>
                </c:pt>
                <c:pt idx="78">
                  <c:v>86.498511681177362</c:v>
                </c:pt>
                <c:pt idx="79">
                  <c:v>86.176311875237914</c:v>
                </c:pt>
                <c:pt idx="80">
                  <c:v>85.857464709920251</c:v>
                </c:pt>
                <c:pt idx="81">
                  <c:v>85.541910104499721</c:v>
                </c:pt>
                <c:pt idx="82">
                  <c:v>85.229589459137969</c:v>
                </c:pt>
                <c:pt idx="83">
                  <c:v>84.920445609469951</c:v>
                </c:pt>
                <c:pt idx="84">
                  <c:v>84.614422782822516</c:v>
                </c:pt>
                <c:pt idx="85">
                  <c:v>84.311466555999218</c:v>
                </c:pt>
                <c:pt idx="86">
                  <c:v>84.011523814568235</c:v>
                </c:pt>
                <c:pt idx="87">
                  <c:v>83.714542713592806</c:v>
                </c:pt>
                <c:pt idx="88">
                  <c:v>83.420472639747359</c:v>
                </c:pt>
                <c:pt idx="89">
                  <c:v>83.129264174763733</c:v>
                </c:pt>
                <c:pt idx="90">
                  <c:v>82.840869060155214</c:v>
                </c:pt>
                <c:pt idx="91">
                  <c:v>82.555240163167625</c:v>
                </c:pt>
                <c:pt idx="92">
                  <c:v>82.272331443909337</c:v>
                </c:pt>
                <c:pt idx="93">
                  <c:v>81.992097923613997</c:v>
                </c:pt>
                <c:pt idx="94">
                  <c:v>81.714495653991975</c:v>
                </c:pt>
                <c:pt idx="95">
                  <c:v>81.439481687627875</c:v>
                </c:pt>
                <c:pt idx="96">
                  <c:v>81.167014049383795</c:v>
                </c:pt>
                <c:pt idx="97">
                  <c:v>80.897051708769581</c:v>
                </c:pt>
                <c:pt idx="98">
                  <c:v>80.629554553242698</c:v>
                </c:pt>
                <c:pt idx="99">
                  <c:v>80.364483362402638</c:v>
                </c:pt>
                <c:pt idx="100">
                  <c:v>80.101799783044797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EE-4984-8395-92A083E62E2D}"/>
            </c:ext>
          </c:extLst>
        </c:ser>
        <c:ser>
          <c:idx val="2"/>
          <c:order val="2"/>
          <c:tx>
            <c:v>Operating Line</c:v>
          </c:tx>
          <c:spPr>
            <a:ln w="28575">
              <a:solidFill>
                <a:srgbClr val="7030A0"/>
              </a:solidFill>
            </a:ln>
          </c:spPr>
          <c:marker>
            <c:symbol val="circle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'1-Stage'!$O$15:$O$16</c:f>
              <c:numCache>
                <c:formatCode>0.000</c:formatCode>
                <c:ptCount val="2"/>
                <c:pt idx="0">
                  <c:v>0.37119566314663194</c:v>
                </c:pt>
                <c:pt idx="1">
                  <c:v>0.72517814667446168</c:v>
                </c:pt>
              </c:numCache>
            </c:numRef>
          </c:xVal>
          <c:yVal>
            <c:numRef>
              <c:f>'1-Stage'!$P$15:$P$16</c:f>
              <c:numCache>
                <c:formatCode>0.0</c:formatCode>
                <c:ptCount val="2"/>
                <c:pt idx="0">
                  <c:v>103.54927746107168</c:v>
                </c:pt>
                <c:pt idx="1">
                  <c:v>103.54927746107168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0EE-4984-8395-92A083E62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715888"/>
        <c:axId val="283245328"/>
      </c:scatterChart>
      <c:valAx>
        <c:axId val="282715888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x,y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3245328"/>
        <c:crosses val="autoZero"/>
        <c:crossBetween val="midCat"/>
        <c:majorUnit val="0.1"/>
        <c:minorUnit val="5.000000000000001E-2"/>
      </c:valAx>
      <c:valAx>
        <c:axId val="283245328"/>
        <c:scaling>
          <c:orientation val="minMax"/>
          <c:min val="8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T</a:t>
                </a:r>
                <a:r>
                  <a:rPr lang="en-US" sz="2000" baseline="0"/>
                  <a:t> (</a:t>
                </a:r>
                <a:r>
                  <a:rPr lang="en-US" sz="2000" baseline="30000"/>
                  <a:t>o</a:t>
                </a:r>
                <a:r>
                  <a:rPr lang="en-US" sz="2000" baseline="0"/>
                  <a:t>C)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1.69302870533099E-2"/>
              <c:y val="0.4147253309438015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2715888"/>
        <c:crosses val="autoZero"/>
        <c:crossBetween val="midCat"/>
        <c:majorUnit val="5"/>
        <c:minorUnit val="1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280755846062691"/>
          <c:y val="7.3624944899840158E-2"/>
          <c:w val="0.22716739119922574"/>
          <c:h val="0.1863003987565969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3.8460371585039697E-2"/>
          <c:w val="0.85083014623172104"/>
          <c:h val="0.81323790963520226"/>
        </c:manualLayout>
      </c:layout>
      <c:scatterChart>
        <c:scatterStyle val="smoothMarker"/>
        <c:varyColors val="0"/>
        <c:ser>
          <c:idx val="1"/>
          <c:order val="0"/>
          <c:tx>
            <c:v>Equilibrium Curve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3.7902739279070258E-2</c:v>
                </c:pt>
                <c:pt idx="2">
                  <c:v>7.4055321749273983E-2</c:v>
                </c:pt>
                <c:pt idx="3">
                  <c:v>0.10855734682106361</c:v>
                </c:pt>
                <c:pt idx="4">
                  <c:v>0.14150195759680351</c:v>
                </c:pt>
                <c:pt idx="5">
                  <c:v>0.17297628933048817</c:v>
                </c:pt>
                <c:pt idx="6">
                  <c:v>0.20306188663015889</c:v>
                </c:pt>
                <c:pt idx="7">
                  <c:v>0.23183509135237557</c:v>
                </c:pt>
                <c:pt idx="8">
                  <c:v>0.25936740306847389</c:v>
                </c:pt>
                <c:pt idx="9">
                  <c:v>0.28572581390457968</c:v>
                </c:pt>
                <c:pt idx="10">
                  <c:v>0.31097311947411616</c:v>
                </c:pt>
                <c:pt idx="11">
                  <c:v>0.33516820753502119</c:v>
                </c:pt>
                <c:pt idx="12">
                  <c:v>0.35836632591586326</c:v>
                </c:pt>
                <c:pt idx="13">
                  <c:v>0.38061933116697516</c:v>
                </c:pt>
                <c:pt idx="14">
                  <c:v>0.40197591930571736</c:v>
                </c:pt>
                <c:pt idx="15">
                  <c:v>0.42248183993992683</c:v>
                </c:pt>
                <c:pt idx="16">
                  <c:v>0.44218009497118643</c:v>
                </c:pt>
                <c:pt idx="17">
                  <c:v>0.46111112300023671</c:v>
                </c:pt>
                <c:pt idx="18">
                  <c:v>0.47931297048098681</c:v>
                </c:pt>
                <c:pt idx="19">
                  <c:v>0.49682145059740723</c:v>
                </c:pt>
                <c:pt idx="20">
                  <c:v>0.51367029076917714</c:v>
                </c:pt>
                <c:pt idx="21">
                  <c:v>0.5298912696274436</c:v>
                </c:pt>
                <c:pt idx="22">
                  <c:v>0.54551434424131218</c:v>
                </c:pt>
                <c:pt idx="23">
                  <c:v>0.560567768318744</c:v>
                </c:pt>
                <c:pt idx="24">
                  <c:v>0.57507820205223426</c:v>
                </c:pt>
                <c:pt idx="25">
                  <c:v>0.58907081422990493</c:v>
                </c:pt>
                <c:pt idx="26">
                  <c:v>0.60256937718625325</c:v>
                </c:pt>
                <c:pt idx="27">
                  <c:v>0.61559635512367905</c:v>
                </c:pt>
                <c:pt idx="28">
                  <c:v>0.62817298629582408</c:v>
                </c:pt>
                <c:pt idx="29">
                  <c:v>0.64031935950657637</c:v>
                </c:pt>
                <c:pt idx="30">
                  <c:v>0.65205448534412513</c:v>
                </c:pt>
                <c:pt idx="31">
                  <c:v>0.66339636253754064</c:v>
                </c:pt>
                <c:pt idx="32">
                  <c:v>0.67436203979383347</c:v>
                </c:pt>
                <c:pt idx="33">
                  <c:v>0.68496767344615694</c:v>
                </c:pt>
                <c:pt idx="34">
                  <c:v>0.69522858121857467</c:v>
                </c:pt>
                <c:pt idx="35">
                  <c:v>0.7051592923895581</c:v>
                </c:pt>
                <c:pt idx="36">
                  <c:v>0.7147735946148609</c:v>
                </c:pt>
                <c:pt idx="37">
                  <c:v>0.7240845776505821</c:v>
                </c:pt>
                <c:pt idx="38">
                  <c:v>0.73310467419892955</c:v>
                </c:pt>
                <c:pt idx="39">
                  <c:v>0.74184569808232126</c:v>
                </c:pt>
                <c:pt idx="40">
                  <c:v>0.75031887993591928</c:v>
                </c:pt>
                <c:pt idx="41">
                  <c:v>0.75853490059425599</c:v>
                </c:pt>
                <c:pt idx="42">
                  <c:v>0.76650392233453291</c:v>
                </c:pt>
                <c:pt idx="43">
                  <c:v>0.77423561812679909</c:v>
                </c:pt>
                <c:pt idx="44">
                  <c:v>0.78173919903011468</c:v>
                </c:pt>
                <c:pt idx="45">
                  <c:v>0.78902343986335033</c:v>
                </c:pt>
                <c:pt idx="46">
                  <c:v>0.79609670326973581</c:v>
                </c:pt>
                <c:pt idx="47">
                  <c:v>0.80296696228547293</c:v>
                </c:pt>
                <c:pt idx="48">
                  <c:v>0.80964182151456743</c:v>
                </c:pt>
                <c:pt idx="49">
                  <c:v>0.81612853700453103</c:v>
                </c:pt>
                <c:pt idx="50">
                  <c:v>0.82243403491072531</c:v>
                </c:pt>
                <c:pt idx="51">
                  <c:v>0.82856492903066137</c:v>
                </c:pt>
                <c:pt idx="52">
                  <c:v>0.83452753728375406</c:v>
                </c:pt>
                <c:pt idx="53">
                  <c:v>0.84032789720650591</c:v>
                </c:pt>
                <c:pt idx="54">
                  <c:v>0.84597178052812705</c:v>
                </c:pt>
                <c:pt idx="55">
                  <c:v>0.85146470688692988</c:v>
                </c:pt>
                <c:pt idx="56">
                  <c:v>0.85681195674354649</c:v>
                </c:pt>
                <c:pt idx="57">
                  <c:v>0.8620185835430525</c:v>
                </c:pt>
                <c:pt idx="58">
                  <c:v>0.8670894251744039</c:v>
                </c:pt>
                <c:pt idx="59">
                  <c:v>0.87202911477224032</c:v>
                </c:pt>
                <c:pt idx="60">
                  <c:v>0.87684209090290066</c:v>
                </c:pt>
                <c:pt idx="61">
                  <c:v>0.88153260717366788</c:v>
                </c:pt>
                <c:pt idx="62">
                  <c:v>0.88610474130152883</c:v>
                </c:pt>
                <c:pt idx="63">
                  <c:v>0.89056240367523021</c:v>
                </c:pt>
                <c:pt idx="64">
                  <c:v>0.8949093454421676</c:v>
                </c:pt>
                <c:pt idx="65">
                  <c:v>0.89914916614943607</c:v>
                </c:pt>
                <c:pt idx="66">
                  <c:v>0.903285320966428</c:v>
                </c:pt>
                <c:pt idx="67">
                  <c:v>0.90732112751453975</c:v>
                </c:pt>
                <c:pt idx="68">
                  <c:v>0.91125977232778144</c:v>
                </c:pt>
                <c:pt idx="69">
                  <c:v>0.91510431696657679</c:v>
                </c:pt>
                <c:pt idx="70">
                  <c:v>0.91885770380553067</c:v>
                </c:pt>
                <c:pt idx="71">
                  <c:v>0.92252276151455714</c:v>
                </c:pt>
                <c:pt idx="72">
                  <c:v>0.9261022102515607</c:v>
                </c:pt>
                <c:pt idx="73">
                  <c:v>0.92959866658359258</c:v>
                </c:pt>
                <c:pt idx="74">
                  <c:v>0.93301464815240776</c:v>
                </c:pt>
                <c:pt idx="75">
                  <c:v>0.9363525780992441</c:v>
                </c:pt>
                <c:pt idx="76">
                  <c:v>0.93961478926273867</c:v>
                </c:pt>
                <c:pt idx="77">
                  <c:v>0.94280352816301327</c:v>
                </c:pt>
                <c:pt idx="78">
                  <c:v>0.94592095878413374</c:v>
                </c:pt>
                <c:pt idx="79">
                  <c:v>0.9489691661663594</c:v>
                </c:pt>
                <c:pt idx="80">
                  <c:v>0.95195015981893649</c:v>
                </c:pt>
                <c:pt idx="81">
                  <c:v>0.95486587696345449</c:v>
                </c:pt>
                <c:pt idx="82">
                  <c:v>0.95771818561723443</c:v>
                </c:pt>
                <c:pt idx="83">
                  <c:v>0.96050888752559016</c:v>
                </c:pt>
                <c:pt idx="84">
                  <c:v>0.96323972095128096</c:v>
                </c:pt>
                <c:pt idx="85">
                  <c:v>0.96591236332895991</c:v>
                </c:pt>
                <c:pt idx="86">
                  <c:v>0.96852843379198394</c:v>
                </c:pt>
                <c:pt idx="87">
                  <c:v>0.97108949557844271</c:v>
                </c:pt>
                <c:pt idx="88">
                  <c:v>0.97359705832293741</c:v>
                </c:pt>
                <c:pt idx="89">
                  <c:v>0.97605258024018293</c:v>
                </c:pt>
                <c:pt idx="90">
                  <c:v>0.97845747020619211</c:v>
                </c:pt>
                <c:pt idx="91">
                  <c:v>0.98081308974244397</c:v>
                </c:pt>
                <c:pt idx="92">
                  <c:v>0.98312075490811457</c:v>
                </c:pt>
                <c:pt idx="93">
                  <c:v>0.98538173810518537</c:v>
                </c:pt>
                <c:pt idx="94">
                  <c:v>0.98759726980093876</c:v>
                </c:pt>
                <c:pt idx="95">
                  <c:v>0.98976854017209348</c:v>
                </c:pt>
                <c:pt idx="96">
                  <c:v>0.99189670067460078</c:v>
                </c:pt>
                <c:pt idx="97">
                  <c:v>0.9939828655429036</c:v>
                </c:pt>
                <c:pt idx="98">
                  <c:v>0.99602811322219864</c:v>
                </c:pt>
                <c:pt idx="99">
                  <c:v>0.99803348773712408</c:v>
                </c:pt>
                <c:pt idx="100">
                  <c:v>1.0000000000000011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31-4447-A5D0-D90DF95A6822}"/>
            </c:ext>
          </c:extLst>
        </c:ser>
        <c:ser>
          <c:idx val="2"/>
          <c:order val="1"/>
          <c:tx>
            <c:v>45 Degree Line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'1-Stage'!$O$10:$O$11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'1-Stage'!$P$10:$P$11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31-4447-A5D0-D90DF95A6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248128"/>
        <c:axId val="283248688"/>
      </c:scatterChart>
      <c:valAx>
        <c:axId val="283248128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3248688"/>
        <c:crosses val="autoZero"/>
        <c:crossBetween val="midCat"/>
        <c:majorUnit val="0.1"/>
        <c:minorUnit val="5.000000000000001E-2"/>
      </c:valAx>
      <c:valAx>
        <c:axId val="283248688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3248128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4409526308277232"/>
          <c:y val="0.55043147632653333"/>
          <c:w val="0.26112505075317949"/>
          <c:h val="0.15487981319747965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2341078191238"/>
          <c:y val="4.4372305546232414E-2"/>
          <c:w val="0.83897418688217562"/>
          <c:h val="0.81261572619862443"/>
        </c:manualLayout>
      </c:layout>
      <c:scatterChart>
        <c:scatterStyle val="smoothMarker"/>
        <c:varyColors val="0"/>
        <c:ser>
          <c:idx val="1"/>
          <c:order val="0"/>
          <c:tx>
            <c:v>Dew Point Curve</c:v>
          </c:tx>
          <c:spPr>
            <a:ln w="25400"/>
          </c:spPr>
          <c:marker>
            <c:symbol val="none"/>
          </c:marker>
          <c:x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3.7902739279070258E-2</c:v>
                </c:pt>
                <c:pt idx="2">
                  <c:v>7.4055321749273983E-2</c:v>
                </c:pt>
                <c:pt idx="3">
                  <c:v>0.10855734682106361</c:v>
                </c:pt>
                <c:pt idx="4">
                  <c:v>0.14150195759680351</c:v>
                </c:pt>
                <c:pt idx="5">
                  <c:v>0.17297628933048817</c:v>
                </c:pt>
                <c:pt idx="6">
                  <c:v>0.20306188663015889</c:v>
                </c:pt>
                <c:pt idx="7">
                  <c:v>0.23183509135237557</c:v>
                </c:pt>
                <c:pt idx="8">
                  <c:v>0.25936740306847389</c:v>
                </c:pt>
                <c:pt idx="9">
                  <c:v>0.28572581390457968</c:v>
                </c:pt>
                <c:pt idx="10">
                  <c:v>0.31097311947411616</c:v>
                </c:pt>
                <c:pt idx="11">
                  <c:v>0.33516820753502119</c:v>
                </c:pt>
                <c:pt idx="12">
                  <c:v>0.35836632591586326</c:v>
                </c:pt>
                <c:pt idx="13">
                  <c:v>0.38061933116697516</c:v>
                </c:pt>
                <c:pt idx="14">
                  <c:v>0.40197591930571736</c:v>
                </c:pt>
                <c:pt idx="15">
                  <c:v>0.42248183993992683</c:v>
                </c:pt>
                <c:pt idx="16">
                  <c:v>0.44218009497118643</c:v>
                </c:pt>
                <c:pt idx="17">
                  <c:v>0.46111112300023671</c:v>
                </c:pt>
                <c:pt idx="18">
                  <c:v>0.47931297048098681</c:v>
                </c:pt>
                <c:pt idx="19">
                  <c:v>0.49682145059740723</c:v>
                </c:pt>
                <c:pt idx="20">
                  <c:v>0.51367029076917714</c:v>
                </c:pt>
                <c:pt idx="21">
                  <c:v>0.5298912696274436</c:v>
                </c:pt>
                <c:pt idx="22">
                  <c:v>0.54551434424131218</c:v>
                </c:pt>
                <c:pt idx="23">
                  <c:v>0.560567768318744</c:v>
                </c:pt>
                <c:pt idx="24">
                  <c:v>0.57507820205223426</c:v>
                </c:pt>
                <c:pt idx="25">
                  <c:v>0.58907081422990493</c:v>
                </c:pt>
                <c:pt idx="26">
                  <c:v>0.60256937718625325</c:v>
                </c:pt>
                <c:pt idx="27">
                  <c:v>0.61559635512367905</c:v>
                </c:pt>
                <c:pt idx="28">
                  <c:v>0.62817298629582408</c:v>
                </c:pt>
                <c:pt idx="29">
                  <c:v>0.64031935950657637</c:v>
                </c:pt>
                <c:pt idx="30">
                  <c:v>0.65205448534412513</c:v>
                </c:pt>
                <c:pt idx="31">
                  <c:v>0.66339636253754064</c:v>
                </c:pt>
                <c:pt idx="32">
                  <c:v>0.67436203979383347</c:v>
                </c:pt>
                <c:pt idx="33">
                  <c:v>0.68496767344615694</c:v>
                </c:pt>
                <c:pt idx="34">
                  <c:v>0.69522858121857467</c:v>
                </c:pt>
                <c:pt idx="35">
                  <c:v>0.7051592923895581</c:v>
                </c:pt>
                <c:pt idx="36">
                  <c:v>0.7147735946148609</c:v>
                </c:pt>
                <c:pt idx="37">
                  <c:v>0.7240845776505821</c:v>
                </c:pt>
                <c:pt idx="38">
                  <c:v>0.73310467419892955</c:v>
                </c:pt>
                <c:pt idx="39">
                  <c:v>0.74184569808232126</c:v>
                </c:pt>
                <c:pt idx="40">
                  <c:v>0.75031887993591928</c:v>
                </c:pt>
                <c:pt idx="41">
                  <c:v>0.75853490059425599</c:v>
                </c:pt>
                <c:pt idx="42">
                  <c:v>0.76650392233453291</c:v>
                </c:pt>
                <c:pt idx="43">
                  <c:v>0.77423561812679909</c:v>
                </c:pt>
                <c:pt idx="44">
                  <c:v>0.78173919903011468</c:v>
                </c:pt>
                <c:pt idx="45">
                  <c:v>0.78902343986335033</c:v>
                </c:pt>
                <c:pt idx="46">
                  <c:v>0.79609670326973581</c:v>
                </c:pt>
                <c:pt idx="47">
                  <c:v>0.80296696228547293</c:v>
                </c:pt>
                <c:pt idx="48">
                  <c:v>0.80964182151456743</c:v>
                </c:pt>
                <c:pt idx="49">
                  <c:v>0.81612853700453103</c:v>
                </c:pt>
                <c:pt idx="50">
                  <c:v>0.82243403491072531</c:v>
                </c:pt>
                <c:pt idx="51">
                  <c:v>0.82856492903066137</c:v>
                </c:pt>
                <c:pt idx="52">
                  <c:v>0.83452753728375406</c:v>
                </c:pt>
                <c:pt idx="53">
                  <c:v>0.84032789720650591</c:v>
                </c:pt>
                <c:pt idx="54">
                  <c:v>0.84597178052812705</c:v>
                </c:pt>
                <c:pt idx="55">
                  <c:v>0.85146470688692988</c:v>
                </c:pt>
                <c:pt idx="56">
                  <c:v>0.85681195674354649</c:v>
                </c:pt>
                <c:pt idx="57">
                  <c:v>0.8620185835430525</c:v>
                </c:pt>
                <c:pt idx="58">
                  <c:v>0.8670894251744039</c:v>
                </c:pt>
                <c:pt idx="59">
                  <c:v>0.87202911477224032</c:v>
                </c:pt>
                <c:pt idx="60">
                  <c:v>0.87684209090290066</c:v>
                </c:pt>
                <c:pt idx="61">
                  <c:v>0.88153260717366788</c:v>
                </c:pt>
                <c:pt idx="62">
                  <c:v>0.88610474130152883</c:v>
                </c:pt>
                <c:pt idx="63">
                  <c:v>0.89056240367523021</c:v>
                </c:pt>
                <c:pt idx="64">
                  <c:v>0.8949093454421676</c:v>
                </c:pt>
                <c:pt idx="65">
                  <c:v>0.89914916614943607</c:v>
                </c:pt>
                <c:pt idx="66">
                  <c:v>0.903285320966428</c:v>
                </c:pt>
                <c:pt idx="67">
                  <c:v>0.90732112751453975</c:v>
                </c:pt>
                <c:pt idx="68">
                  <c:v>0.91125977232778144</c:v>
                </c:pt>
                <c:pt idx="69">
                  <c:v>0.91510431696657679</c:v>
                </c:pt>
                <c:pt idx="70">
                  <c:v>0.91885770380553067</c:v>
                </c:pt>
                <c:pt idx="71">
                  <c:v>0.92252276151455714</c:v>
                </c:pt>
                <c:pt idx="72">
                  <c:v>0.9261022102515607</c:v>
                </c:pt>
                <c:pt idx="73">
                  <c:v>0.92959866658359258</c:v>
                </c:pt>
                <c:pt idx="74">
                  <c:v>0.93301464815240776</c:v>
                </c:pt>
                <c:pt idx="75">
                  <c:v>0.9363525780992441</c:v>
                </c:pt>
                <c:pt idx="76">
                  <c:v>0.93961478926273867</c:v>
                </c:pt>
                <c:pt idx="77">
                  <c:v>0.94280352816301327</c:v>
                </c:pt>
                <c:pt idx="78">
                  <c:v>0.94592095878413374</c:v>
                </c:pt>
                <c:pt idx="79">
                  <c:v>0.9489691661663594</c:v>
                </c:pt>
                <c:pt idx="80">
                  <c:v>0.95195015981893649</c:v>
                </c:pt>
                <c:pt idx="81">
                  <c:v>0.95486587696345449</c:v>
                </c:pt>
                <c:pt idx="82">
                  <c:v>0.95771818561723443</c:v>
                </c:pt>
                <c:pt idx="83">
                  <c:v>0.96050888752559016</c:v>
                </c:pt>
                <c:pt idx="84">
                  <c:v>0.96323972095128096</c:v>
                </c:pt>
                <c:pt idx="85">
                  <c:v>0.96591236332895991</c:v>
                </c:pt>
                <c:pt idx="86">
                  <c:v>0.96852843379198394</c:v>
                </c:pt>
                <c:pt idx="87">
                  <c:v>0.97108949557844271</c:v>
                </c:pt>
                <c:pt idx="88">
                  <c:v>0.97359705832293741</c:v>
                </c:pt>
                <c:pt idx="89">
                  <c:v>0.97605258024018293</c:v>
                </c:pt>
                <c:pt idx="90">
                  <c:v>0.97845747020619211</c:v>
                </c:pt>
                <c:pt idx="91">
                  <c:v>0.98081308974244397</c:v>
                </c:pt>
                <c:pt idx="92">
                  <c:v>0.98312075490811457</c:v>
                </c:pt>
                <c:pt idx="93">
                  <c:v>0.98538173810518537</c:v>
                </c:pt>
                <c:pt idx="94">
                  <c:v>0.98759726980093876</c:v>
                </c:pt>
                <c:pt idx="95">
                  <c:v>0.98976854017209348</c:v>
                </c:pt>
                <c:pt idx="96">
                  <c:v>0.99189670067460078</c:v>
                </c:pt>
                <c:pt idx="97">
                  <c:v>0.9939828655429036</c:v>
                </c:pt>
                <c:pt idx="98">
                  <c:v>0.99602811322219864</c:v>
                </c:pt>
                <c:pt idx="99">
                  <c:v>0.99803348773712408</c:v>
                </c:pt>
                <c:pt idx="100">
                  <c:v>1.0000000000000011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131.7201872895765</c:v>
                </c:pt>
                <c:pt idx="1">
                  <c:v>130.6649671552002</c:v>
                </c:pt>
                <c:pt idx="2">
                  <c:v>129.63222561731328</c:v>
                </c:pt>
                <c:pt idx="3">
                  <c:v>128.62129468605161</c:v>
                </c:pt>
                <c:pt idx="4">
                  <c:v>127.63152730794154</c:v>
                </c:pt>
                <c:pt idx="5">
                  <c:v>126.66229585290563</c:v>
                </c:pt>
                <c:pt idx="6">
                  <c:v>125.71299190128579</c:v>
                </c:pt>
                <c:pt idx="7">
                  <c:v>124.78302597447517</c:v>
                </c:pt>
                <c:pt idx="8">
                  <c:v>123.87182721831522</c:v>
                </c:pt>
                <c:pt idx="9">
                  <c:v>122.97884304743604</c:v>
                </c:pt>
                <c:pt idx="10">
                  <c:v>122.10353875781561</c:v>
                </c:pt>
                <c:pt idx="11">
                  <c:v>121.24539711399512</c:v>
                </c:pt>
                <c:pt idx="12">
                  <c:v>120.40391791662729</c:v>
                </c:pt>
                <c:pt idx="13">
                  <c:v>119.57861755533789</c:v>
                </c:pt>
                <c:pt idx="14">
                  <c:v>118.76902855124919</c:v>
                </c:pt>
                <c:pt idx="15">
                  <c:v>117.974699092946</c:v>
                </c:pt>
                <c:pt idx="16">
                  <c:v>117.19519256915144</c:v>
                </c:pt>
                <c:pt idx="17">
                  <c:v>116.43008710092222</c:v>
                </c:pt>
                <c:pt idx="18">
                  <c:v>115.67897507576272</c:v>
                </c:pt>
                <c:pt idx="19">
                  <c:v>114.94146268569311</c:v>
                </c:pt>
                <c:pt idx="20">
                  <c:v>114.21716947098346</c:v>
                </c:pt>
                <c:pt idx="21">
                  <c:v>113.50572787098152</c:v>
                </c:pt>
                <c:pt idx="22">
                  <c:v>112.80678278320798</c:v>
                </c:pt>
                <c:pt idx="23">
                  <c:v>112.11999113167468</c:v>
                </c:pt>
                <c:pt idx="24">
                  <c:v>111.44502144518592</c:v>
                </c:pt>
                <c:pt idx="25">
                  <c:v>110.78155344621614</c:v>
                </c:pt>
                <c:pt idx="26">
                  <c:v>110.1292776508092</c:v>
                </c:pt>
                <c:pt idx="27">
                  <c:v>109.48789497981892</c:v>
                </c:pt>
                <c:pt idx="28">
                  <c:v>108.85711638170045</c:v>
                </c:pt>
                <c:pt idx="29">
                  <c:v>108.23666246696909</c:v>
                </c:pt>
                <c:pt idx="30">
                  <c:v>107.62626315436211</c:v>
                </c:pt>
                <c:pt idx="31">
                  <c:v>107.02565732867184</c:v>
                </c:pt>
                <c:pt idx="32">
                  <c:v>106.43459251016138</c:v>
                </c:pt>
                <c:pt idx="33">
                  <c:v>105.85282453542537</c:v>
                </c:pt>
                <c:pt idx="34">
                  <c:v>105.28011724951899</c:v>
                </c:pt>
                <c:pt idx="35">
                  <c:v>104.71624220914669</c:v>
                </c:pt>
                <c:pt idx="36">
                  <c:v>104.16097839667431</c:v>
                </c:pt>
                <c:pt idx="37">
                  <c:v>103.61411194470834</c:v>
                </c:pt>
                <c:pt idx="38">
                  <c:v>103.07543587096986</c:v>
                </c:pt>
                <c:pt idx="39">
                  <c:v>102.54474982317809</c:v>
                </c:pt>
                <c:pt idx="40">
                  <c:v>102.02185983365098</c:v>
                </c:pt>
                <c:pt idx="41">
                  <c:v>101.50657808332224</c:v>
                </c:pt>
                <c:pt idx="42">
                  <c:v>100.99872267487463</c:v>
                </c:pt>
                <c:pt idx="43">
                  <c:v>100.4981174146852</c:v>
                </c:pt>
                <c:pt idx="44">
                  <c:v>100.00459160328084</c:v>
                </c:pt>
                <c:pt idx="45">
                  <c:v>99.51797983400516</c:v>
                </c:pt>
                <c:pt idx="46">
                  <c:v>99.038121799599026</c:v>
                </c:pt>
                <c:pt idx="47">
                  <c:v>98.564862106406807</c:v>
                </c:pt>
                <c:pt idx="48">
                  <c:v>98.098050095919334</c:v>
                </c:pt>
                <c:pt idx="49">
                  <c:v>97.637539673377532</c:v>
                </c:pt>
                <c:pt idx="50">
                  <c:v>97.183189143163048</c:v>
                </c:pt>
                <c:pt idx="51">
                  <c:v>96.73486105071126</c:v>
                </c:pt>
                <c:pt idx="52">
                  <c:v>96.292422030690048</c:v>
                </c:pt>
                <c:pt idx="53">
                  <c:v>95.855742661194128</c:v>
                </c:pt>
                <c:pt idx="54">
                  <c:v>95.424697323714099</c:v>
                </c:pt>
                <c:pt idx="55">
                  <c:v>94.999164068646849</c:v>
                </c:pt>
                <c:pt idx="56">
                  <c:v>94.57902448612154</c:v>
                </c:pt>
                <c:pt idx="57">
                  <c:v>94.164163581924726</c:v>
                </c:pt>
                <c:pt idx="58">
                  <c:v>93.754469658313752</c:v>
                </c:pt>
                <c:pt idx="59">
                  <c:v>93.349834199518938</c:v>
                </c:pt>
                <c:pt idx="60">
                  <c:v>92.950151761738624</c:v>
                </c:pt>
                <c:pt idx="61">
                  <c:v>92.55531986744181</c:v>
                </c:pt>
                <c:pt idx="62">
                  <c:v>92.165238903799789</c:v>
                </c:pt>
                <c:pt idx="63">
                  <c:v>91.779812025073483</c:v>
                </c:pt>
                <c:pt idx="64">
                  <c:v>91.398945058793103</c:v>
                </c:pt>
                <c:pt idx="65">
                  <c:v>91.022546415570915</c:v>
                </c:pt>
                <c:pt idx="66">
                  <c:v>90.650527002395989</c:v>
                </c:pt>
                <c:pt idx="67">
                  <c:v>90.282800139265689</c:v>
                </c:pt>
                <c:pt idx="68">
                  <c:v>89.919281479014003</c:v>
                </c:pt>
                <c:pt idx="69">
                  <c:v>89.559888930204465</c:v>
                </c:pt>
                <c:pt idx="70">
                  <c:v>89.204542582959022</c:v>
                </c:pt>
                <c:pt idx="71">
                  <c:v>88.853164637600756</c:v>
                </c:pt>
                <c:pt idx="72">
                  <c:v>88.505679335994401</c:v>
                </c:pt>
                <c:pt idx="73">
                  <c:v>88.162012895471008</c:v>
                </c:pt>
                <c:pt idx="74">
                  <c:v>87.82209344523126</c:v>
                </c:pt>
                <c:pt idx="75">
                  <c:v>87.485850965124101</c:v>
                </c:pt>
                <c:pt idx="76">
                  <c:v>87.153217226702424</c:v>
                </c:pt>
                <c:pt idx="77">
                  <c:v>86.824125736462506</c:v>
                </c:pt>
                <c:pt idx="78">
                  <c:v>86.498511681177362</c:v>
                </c:pt>
                <c:pt idx="79">
                  <c:v>86.176311875237914</c:v>
                </c:pt>
                <c:pt idx="80">
                  <c:v>85.857464709920251</c:v>
                </c:pt>
                <c:pt idx="81">
                  <c:v>85.541910104499721</c:v>
                </c:pt>
                <c:pt idx="82">
                  <c:v>85.229589459137969</c:v>
                </c:pt>
                <c:pt idx="83">
                  <c:v>84.920445609469951</c:v>
                </c:pt>
                <c:pt idx="84">
                  <c:v>84.614422782822516</c:v>
                </c:pt>
                <c:pt idx="85">
                  <c:v>84.311466555999218</c:v>
                </c:pt>
                <c:pt idx="86">
                  <c:v>84.011523814568235</c:v>
                </c:pt>
                <c:pt idx="87">
                  <c:v>83.714542713592806</c:v>
                </c:pt>
                <c:pt idx="88">
                  <c:v>83.420472639747359</c:v>
                </c:pt>
                <c:pt idx="89">
                  <c:v>83.129264174763733</c:v>
                </c:pt>
                <c:pt idx="90">
                  <c:v>82.840869060155214</c:v>
                </c:pt>
                <c:pt idx="91">
                  <c:v>82.555240163167625</c:v>
                </c:pt>
                <c:pt idx="92">
                  <c:v>82.272331443909337</c:v>
                </c:pt>
                <c:pt idx="93">
                  <c:v>81.992097923613997</c:v>
                </c:pt>
                <c:pt idx="94">
                  <c:v>81.714495653991975</c:v>
                </c:pt>
                <c:pt idx="95">
                  <c:v>81.439481687627875</c:v>
                </c:pt>
                <c:pt idx="96">
                  <c:v>81.167014049383795</c:v>
                </c:pt>
                <c:pt idx="97">
                  <c:v>80.897051708769581</c:v>
                </c:pt>
                <c:pt idx="98">
                  <c:v>80.629554553242698</c:v>
                </c:pt>
                <c:pt idx="99">
                  <c:v>80.364483362402638</c:v>
                </c:pt>
                <c:pt idx="100">
                  <c:v>80.101799783044797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63-4886-9BFE-A468E8A4DCAA}"/>
            </c:ext>
          </c:extLst>
        </c:ser>
        <c:ser>
          <c:idx val="0"/>
          <c:order val="1"/>
          <c:tx>
            <c:v>Bubble Point Curve</c:v>
          </c:tx>
          <c:spPr>
            <a:ln w="25400"/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131.7201872895765</c:v>
                </c:pt>
                <c:pt idx="1">
                  <c:v>130.6649671552002</c:v>
                </c:pt>
                <c:pt idx="2">
                  <c:v>129.63222561731328</c:v>
                </c:pt>
                <c:pt idx="3">
                  <c:v>128.62129468605161</c:v>
                </c:pt>
                <c:pt idx="4">
                  <c:v>127.63152730794154</c:v>
                </c:pt>
                <c:pt idx="5">
                  <c:v>126.66229585290563</c:v>
                </c:pt>
                <c:pt idx="6">
                  <c:v>125.71299190128579</c:v>
                </c:pt>
                <c:pt idx="7">
                  <c:v>124.78302597447517</c:v>
                </c:pt>
                <c:pt idx="8">
                  <c:v>123.87182721831522</c:v>
                </c:pt>
                <c:pt idx="9">
                  <c:v>122.97884304743604</c:v>
                </c:pt>
                <c:pt idx="10">
                  <c:v>122.10353875781561</c:v>
                </c:pt>
                <c:pt idx="11">
                  <c:v>121.24539711399512</c:v>
                </c:pt>
                <c:pt idx="12">
                  <c:v>120.40391791662729</c:v>
                </c:pt>
                <c:pt idx="13">
                  <c:v>119.57861755533789</c:v>
                </c:pt>
                <c:pt idx="14">
                  <c:v>118.76902855124919</c:v>
                </c:pt>
                <c:pt idx="15">
                  <c:v>117.974699092946</c:v>
                </c:pt>
                <c:pt idx="16">
                  <c:v>117.19519256915144</c:v>
                </c:pt>
                <c:pt idx="17">
                  <c:v>116.43008710092222</c:v>
                </c:pt>
                <c:pt idx="18">
                  <c:v>115.67897507576272</c:v>
                </c:pt>
                <c:pt idx="19">
                  <c:v>114.94146268569311</c:v>
                </c:pt>
                <c:pt idx="20">
                  <c:v>114.21716947098346</c:v>
                </c:pt>
                <c:pt idx="21">
                  <c:v>113.50572787098152</c:v>
                </c:pt>
                <c:pt idx="22">
                  <c:v>112.80678278320798</c:v>
                </c:pt>
                <c:pt idx="23">
                  <c:v>112.11999113167468</c:v>
                </c:pt>
                <c:pt idx="24">
                  <c:v>111.44502144518592</c:v>
                </c:pt>
                <c:pt idx="25">
                  <c:v>110.78155344621614</c:v>
                </c:pt>
                <c:pt idx="26">
                  <c:v>110.1292776508092</c:v>
                </c:pt>
                <c:pt idx="27">
                  <c:v>109.48789497981892</c:v>
                </c:pt>
                <c:pt idx="28">
                  <c:v>108.85711638170045</c:v>
                </c:pt>
                <c:pt idx="29">
                  <c:v>108.23666246696909</c:v>
                </c:pt>
                <c:pt idx="30">
                  <c:v>107.62626315436211</c:v>
                </c:pt>
                <c:pt idx="31">
                  <c:v>107.02565732867184</c:v>
                </c:pt>
                <c:pt idx="32">
                  <c:v>106.43459251016138</c:v>
                </c:pt>
                <c:pt idx="33">
                  <c:v>105.85282453542537</c:v>
                </c:pt>
                <c:pt idx="34">
                  <c:v>105.28011724951899</c:v>
                </c:pt>
                <c:pt idx="35">
                  <c:v>104.71624220914669</c:v>
                </c:pt>
                <c:pt idx="36">
                  <c:v>104.16097839667431</c:v>
                </c:pt>
                <c:pt idx="37">
                  <c:v>103.61411194470834</c:v>
                </c:pt>
                <c:pt idx="38">
                  <c:v>103.07543587096986</c:v>
                </c:pt>
                <c:pt idx="39">
                  <c:v>102.54474982317809</c:v>
                </c:pt>
                <c:pt idx="40">
                  <c:v>102.02185983365098</c:v>
                </c:pt>
                <c:pt idx="41">
                  <c:v>101.50657808332224</c:v>
                </c:pt>
                <c:pt idx="42">
                  <c:v>100.99872267487463</c:v>
                </c:pt>
                <c:pt idx="43">
                  <c:v>100.4981174146852</c:v>
                </c:pt>
                <c:pt idx="44">
                  <c:v>100.00459160328084</c:v>
                </c:pt>
                <c:pt idx="45">
                  <c:v>99.51797983400516</c:v>
                </c:pt>
                <c:pt idx="46">
                  <c:v>99.038121799599026</c:v>
                </c:pt>
                <c:pt idx="47">
                  <c:v>98.564862106406807</c:v>
                </c:pt>
                <c:pt idx="48">
                  <c:v>98.098050095919334</c:v>
                </c:pt>
                <c:pt idx="49">
                  <c:v>97.637539673377532</c:v>
                </c:pt>
                <c:pt idx="50">
                  <c:v>97.183189143163048</c:v>
                </c:pt>
                <c:pt idx="51">
                  <c:v>96.73486105071126</c:v>
                </c:pt>
                <c:pt idx="52">
                  <c:v>96.292422030690048</c:v>
                </c:pt>
                <c:pt idx="53">
                  <c:v>95.855742661194128</c:v>
                </c:pt>
                <c:pt idx="54">
                  <c:v>95.424697323714099</c:v>
                </c:pt>
                <c:pt idx="55">
                  <c:v>94.999164068646849</c:v>
                </c:pt>
                <c:pt idx="56">
                  <c:v>94.57902448612154</c:v>
                </c:pt>
                <c:pt idx="57">
                  <c:v>94.164163581924726</c:v>
                </c:pt>
                <c:pt idx="58">
                  <c:v>93.754469658313752</c:v>
                </c:pt>
                <c:pt idx="59">
                  <c:v>93.349834199518938</c:v>
                </c:pt>
                <c:pt idx="60">
                  <c:v>92.950151761738624</c:v>
                </c:pt>
                <c:pt idx="61">
                  <c:v>92.55531986744181</c:v>
                </c:pt>
                <c:pt idx="62">
                  <c:v>92.165238903799789</c:v>
                </c:pt>
                <c:pt idx="63">
                  <c:v>91.779812025073483</c:v>
                </c:pt>
                <c:pt idx="64">
                  <c:v>91.398945058793103</c:v>
                </c:pt>
                <c:pt idx="65">
                  <c:v>91.022546415570915</c:v>
                </c:pt>
                <c:pt idx="66">
                  <c:v>90.650527002395989</c:v>
                </c:pt>
                <c:pt idx="67">
                  <c:v>90.282800139265689</c:v>
                </c:pt>
                <c:pt idx="68">
                  <c:v>89.919281479014003</c:v>
                </c:pt>
                <c:pt idx="69">
                  <c:v>89.559888930204465</c:v>
                </c:pt>
                <c:pt idx="70">
                  <c:v>89.204542582959022</c:v>
                </c:pt>
                <c:pt idx="71">
                  <c:v>88.853164637600756</c:v>
                </c:pt>
                <c:pt idx="72">
                  <c:v>88.505679335994401</c:v>
                </c:pt>
                <c:pt idx="73">
                  <c:v>88.162012895471008</c:v>
                </c:pt>
                <c:pt idx="74">
                  <c:v>87.82209344523126</c:v>
                </c:pt>
                <c:pt idx="75">
                  <c:v>87.485850965124101</c:v>
                </c:pt>
                <c:pt idx="76">
                  <c:v>87.153217226702424</c:v>
                </c:pt>
                <c:pt idx="77">
                  <c:v>86.824125736462506</c:v>
                </c:pt>
                <c:pt idx="78">
                  <c:v>86.498511681177362</c:v>
                </c:pt>
                <c:pt idx="79">
                  <c:v>86.176311875237914</c:v>
                </c:pt>
                <c:pt idx="80">
                  <c:v>85.857464709920251</c:v>
                </c:pt>
                <c:pt idx="81">
                  <c:v>85.541910104499721</c:v>
                </c:pt>
                <c:pt idx="82">
                  <c:v>85.229589459137969</c:v>
                </c:pt>
                <c:pt idx="83">
                  <c:v>84.920445609469951</c:v>
                </c:pt>
                <c:pt idx="84">
                  <c:v>84.614422782822516</c:v>
                </c:pt>
                <c:pt idx="85">
                  <c:v>84.311466555999218</c:v>
                </c:pt>
                <c:pt idx="86">
                  <c:v>84.011523814568235</c:v>
                </c:pt>
                <c:pt idx="87">
                  <c:v>83.714542713592806</c:v>
                </c:pt>
                <c:pt idx="88">
                  <c:v>83.420472639747359</c:v>
                </c:pt>
                <c:pt idx="89">
                  <c:v>83.129264174763733</c:v>
                </c:pt>
                <c:pt idx="90">
                  <c:v>82.840869060155214</c:v>
                </c:pt>
                <c:pt idx="91">
                  <c:v>82.555240163167625</c:v>
                </c:pt>
                <c:pt idx="92">
                  <c:v>82.272331443909337</c:v>
                </c:pt>
                <c:pt idx="93">
                  <c:v>81.992097923613997</c:v>
                </c:pt>
                <c:pt idx="94">
                  <c:v>81.714495653991975</c:v>
                </c:pt>
                <c:pt idx="95">
                  <c:v>81.439481687627875</c:v>
                </c:pt>
                <c:pt idx="96">
                  <c:v>81.167014049383795</c:v>
                </c:pt>
                <c:pt idx="97">
                  <c:v>80.897051708769581</c:v>
                </c:pt>
                <c:pt idx="98">
                  <c:v>80.629554553242698</c:v>
                </c:pt>
                <c:pt idx="99">
                  <c:v>80.364483362402638</c:v>
                </c:pt>
                <c:pt idx="100">
                  <c:v>80.101799783044797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63-4886-9BFE-A468E8A4D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672336"/>
        <c:axId val="282672896"/>
      </c:scatterChart>
      <c:valAx>
        <c:axId val="282672336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x,y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2672896"/>
        <c:crosses val="autoZero"/>
        <c:crossBetween val="midCat"/>
        <c:majorUnit val="0.1"/>
        <c:minorUnit val="5.000000000000001E-2"/>
      </c:valAx>
      <c:valAx>
        <c:axId val="282672896"/>
        <c:scaling>
          <c:orientation val="minMax"/>
          <c:max val="135"/>
          <c:min val="8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T</a:t>
                </a:r>
                <a:r>
                  <a:rPr lang="en-US" sz="2000" baseline="0"/>
                  <a:t> (</a:t>
                </a:r>
                <a:r>
                  <a:rPr lang="en-US" sz="2000" baseline="30000"/>
                  <a:t>o</a:t>
                </a:r>
                <a:r>
                  <a:rPr lang="en-US" sz="2000" baseline="0"/>
                  <a:t>C)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1.69302870533099E-2"/>
              <c:y val="0.4147253309438015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2672336"/>
        <c:crosses val="autoZero"/>
        <c:crossBetween val="midCat"/>
        <c:majorUnit val="5"/>
        <c:minorUnit val="1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220565156219304"/>
          <c:y val="0.26960452555979542"/>
          <c:w val="0.22716739119922574"/>
          <c:h val="0.10232886828565195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104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30"/>
  <sheetViews>
    <sheetView showGridLines="0" tabSelected="1" zoomScale="80" zoomScaleNormal="80" workbookViewId="0">
      <selection activeCell="M18" sqref="M18"/>
    </sheetView>
  </sheetViews>
  <sheetFormatPr defaultRowHeight="15" x14ac:dyDescent="0.25"/>
  <cols>
    <col min="1" max="1" width="7.5703125" customWidth="1"/>
    <col min="2" max="2" width="8" customWidth="1"/>
    <col min="3" max="3" width="12.28515625" customWidth="1"/>
    <col min="4" max="4" width="6.28515625" customWidth="1"/>
    <col min="5" max="5" width="5.7109375" customWidth="1"/>
    <col min="6" max="6" width="7.28515625" customWidth="1"/>
    <col min="7" max="7" width="8.85546875" customWidth="1"/>
    <col min="8" max="8" width="5.5703125" customWidth="1"/>
    <col min="9" max="9" width="9.140625" customWidth="1"/>
    <col min="10" max="10" width="9.5703125" customWidth="1"/>
    <col min="11" max="11" width="12.140625" customWidth="1"/>
    <col min="12" max="12" width="12.42578125" customWidth="1"/>
    <col min="13" max="13" width="13.140625" customWidth="1"/>
    <col min="14" max="14" width="12.42578125" customWidth="1"/>
    <col min="15" max="16" width="15.7109375" customWidth="1"/>
    <col min="17" max="17" width="21.42578125" bestFit="1" customWidth="1"/>
    <col min="18" max="18" width="17" customWidth="1"/>
    <col min="19" max="19" width="14.140625" customWidth="1"/>
    <col min="20" max="20" width="15.7109375" customWidth="1"/>
    <col min="21" max="21" width="11.28515625" customWidth="1"/>
  </cols>
  <sheetData>
    <row r="1" spans="1:22" ht="27" thickBot="1" x14ac:dyDescent="0.45">
      <c r="A1" s="80" t="s">
        <v>14</v>
      </c>
    </row>
    <row r="2" spans="1:22" ht="27.75" thickTop="1" thickBot="1" x14ac:dyDescent="0.45">
      <c r="A2" s="80" t="s">
        <v>59</v>
      </c>
      <c r="B2" s="3"/>
      <c r="C2" s="2"/>
      <c r="D2" s="2"/>
      <c r="E2" s="2"/>
      <c r="F2" s="2"/>
      <c r="G2" s="2"/>
      <c r="H2" s="2"/>
      <c r="J2" s="55" t="s">
        <v>49</v>
      </c>
      <c r="K2" s="56">
        <v>36.387205295512338</v>
      </c>
      <c r="L2" s="4"/>
      <c r="M2" s="119" t="s">
        <v>41</v>
      </c>
      <c r="N2" s="120"/>
      <c r="Q2" s="2"/>
      <c r="R2" s="2"/>
    </row>
    <row r="3" spans="1:22" ht="22.5" thickTop="1" thickBot="1" x14ac:dyDescent="0.4">
      <c r="A3" s="2"/>
      <c r="B3" s="5"/>
      <c r="C3" s="2"/>
      <c r="D3" s="2"/>
      <c r="E3" s="2"/>
      <c r="F3" s="2"/>
      <c r="G3" s="6"/>
      <c r="H3" s="21"/>
      <c r="I3" s="19"/>
      <c r="J3" s="57" t="s">
        <v>50</v>
      </c>
      <c r="K3" s="58">
        <v>0.72517814667446168</v>
      </c>
      <c r="L3" s="4"/>
      <c r="M3" s="69" t="s">
        <v>34</v>
      </c>
      <c r="N3" s="70">
        <f>+C5-K2-K8</f>
        <v>0</v>
      </c>
      <c r="Q3" s="2"/>
      <c r="R3" s="2"/>
    </row>
    <row r="4" spans="1:22" ht="22.5" thickTop="1" thickBot="1" x14ac:dyDescent="0.4">
      <c r="A4" s="3"/>
      <c r="B4" s="3"/>
      <c r="C4" s="2"/>
      <c r="D4" s="2"/>
      <c r="E4" s="91"/>
      <c r="F4" s="92"/>
      <c r="G4" s="92"/>
      <c r="H4" s="93"/>
      <c r="I4" s="7"/>
      <c r="J4" s="8"/>
      <c r="K4" s="2"/>
      <c r="L4" s="2"/>
      <c r="M4" s="69" t="s">
        <v>27</v>
      </c>
      <c r="N4" s="70">
        <f>+C5*C6-K2*K3-K8*K9</f>
        <v>3.8619436182329991E-7</v>
      </c>
      <c r="Q4" s="2"/>
      <c r="R4" s="2"/>
    </row>
    <row r="5" spans="1:22" ht="25.5" thickTop="1" thickBot="1" x14ac:dyDescent="0.5">
      <c r="B5" s="55" t="s">
        <v>45</v>
      </c>
      <c r="C5" s="56">
        <v>100</v>
      </c>
      <c r="D5" s="2"/>
      <c r="E5" s="94"/>
      <c r="F5" s="55" t="s">
        <v>47</v>
      </c>
      <c r="G5" s="56">
        <v>103.54927746107168</v>
      </c>
      <c r="H5" s="95"/>
      <c r="I5" s="7"/>
      <c r="J5" s="65" t="s">
        <v>25</v>
      </c>
      <c r="K5" s="66">
        <f>10^(P20-Q20/(G5+R20))/G6</f>
        <v>1.9536277633526717</v>
      </c>
      <c r="L5" s="2"/>
      <c r="M5" s="69" t="s">
        <v>11</v>
      </c>
      <c r="N5" s="70">
        <f>+K3-K5*K9</f>
        <v>-6.4849046133019783E-9</v>
      </c>
      <c r="Q5" s="2"/>
      <c r="R5" s="2"/>
    </row>
    <row r="6" spans="1:22" ht="25.5" thickTop="1" thickBot="1" x14ac:dyDescent="0.5">
      <c r="B6" s="57" t="s">
        <v>46</v>
      </c>
      <c r="C6" s="58">
        <v>0.5</v>
      </c>
      <c r="D6" s="18"/>
      <c r="E6" s="94"/>
      <c r="F6" s="57" t="s">
        <v>48</v>
      </c>
      <c r="G6" s="61">
        <v>760</v>
      </c>
      <c r="H6" s="96"/>
      <c r="I6" s="7"/>
      <c r="J6" s="67" t="s">
        <v>26</v>
      </c>
      <c r="K6" s="68">
        <f>10^(P21-Q21/(G5+R21))/G6</f>
        <v>0.43705463609667239</v>
      </c>
      <c r="L6" s="2"/>
      <c r="M6" s="69" t="s">
        <v>12</v>
      </c>
      <c r="N6" s="70">
        <f>+(1-K3)-K6*(1-K9)</f>
        <v>2.7060801932599077E-9</v>
      </c>
      <c r="Q6" s="2"/>
      <c r="R6" s="2"/>
    </row>
    <row r="7" spans="1:22" ht="22.5" thickTop="1" thickBot="1" x14ac:dyDescent="0.4">
      <c r="A7" s="7"/>
      <c r="B7" s="3"/>
      <c r="C7" s="2"/>
      <c r="D7" s="2"/>
      <c r="E7" s="97"/>
      <c r="F7" s="98"/>
      <c r="G7" s="99"/>
      <c r="H7" s="100"/>
      <c r="I7" s="2"/>
      <c r="J7" s="9"/>
      <c r="K7" s="2"/>
      <c r="L7" s="2"/>
      <c r="M7" s="67" t="s">
        <v>13</v>
      </c>
      <c r="N7" s="71">
        <f>+K8*(1-K9)-0.8*C5*(1-C6)</f>
        <v>1.1895447897813938E-6</v>
      </c>
      <c r="Q7" s="2"/>
      <c r="R7" s="2"/>
    </row>
    <row r="8" spans="1:22" ht="22.5" thickTop="1" thickBot="1" x14ac:dyDescent="0.4">
      <c r="D8" s="16"/>
      <c r="E8" s="16"/>
      <c r="F8" s="2"/>
      <c r="G8" s="10"/>
      <c r="H8" s="15"/>
      <c r="J8" s="55" t="s">
        <v>51</v>
      </c>
      <c r="K8" s="56">
        <v>63.612794704487634</v>
      </c>
      <c r="L8" s="2"/>
      <c r="M8" s="2"/>
      <c r="N8" s="2"/>
      <c r="O8" s="2"/>
      <c r="P8" s="2"/>
      <c r="Q8" s="2"/>
      <c r="R8" s="2"/>
    </row>
    <row r="9" spans="1:22" ht="22.5" thickTop="1" thickBot="1" x14ac:dyDescent="0.4">
      <c r="A9" s="59" t="s">
        <v>23</v>
      </c>
      <c r="B9" s="60"/>
      <c r="C9" s="60"/>
      <c r="D9" s="85"/>
      <c r="E9" s="86"/>
      <c r="F9" s="2"/>
      <c r="G9" s="2"/>
      <c r="H9" s="22"/>
      <c r="I9" s="20"/>
      <c r="J9" s="57" t="s">
        <v>52</v>
      </c>
      <c r="K9" s="58">
        <v>0.37119566314663194</v>
      </c>
      <c r="L9" s="2"/>
      <c r="M9" s="2"/>
      <c r="N9" s="2"/>
      <c r="O9" s="116" t="s">
        <v>16</v>
      </c>
      <c r="P9" s="118"/>
      <c r="Q9" s="2"/>
      <c r="R9" s="116" t="s">
        <v>31</v>
      </c>
      <c r="S9" s="118"/>
    </row>
    <row r="10" spans="1:22" ht="22.5" thickTop="1" thickBot="1" x14ac:dyDescent="0.4">
      <c r="A10" s="62" t="s">
        <v>24</v>
      </c>
      <c r="B10" s="63"/>
      <c r="C10" s="63"/>
      <c r="D10" s="63"/>
      <c r="E10" s="64"/>
      <c r="F10" s="2"/>
      <c r="G10" s="2"/>
      <c r="H10" s="2"/>
      <c r="I10" s="7"/>
      <c r="J10" s="8"/>
      <c r="K10" s="2"/>
      <c r="L10" s="2"/>
      <c r="M10" s="2"/>
      <c r="N10" s="2"/>
      <c r="O10" s="72">
        <v>0</v>
      </c>
      <c r="P10" s="73">
        <v>0</v>
      </c>
      <c r="Q10" s="2"/>
      <c r="R10" s="36" t="s">
        <v>10</v>
      </c>
      <c r="S10" s="37">
        <f>-K8/K2</f>
        <v>-1.7482187540336616</v>
      </c>
    </row>
    <row r="11" spans="1:22" ht="22.5" thickTop="1" thickBot="1" x14ac:dyDescent="0.4">
      <c r="F11" s="1"/>
      <c r="L11" s="2"/>
      <c r="M11" s="2"/>
      <c r="N11" s="2"/>
      <c r="O11" s="74">
        <v>1</v>
      </c>
      <c r="P11" s="75">
        <v>1</v>
      </c>
      <c r="Q11" s="2"/>
      <c r="R11" s="36" t="s">
        <v>15</v>
      </c>
      <c r="S11" s="37">
        <f>+(C5/K2)*C6</f>
        <v>1.3741093770168311</v>
      </c>
    </row>
    <row r="12" spans="1:22" ht="22.5" thickTop="1" thickBot="1" x14ac:dyDescent="0.4">
      <c r="A12" s="76" t="s">
        <v>43</v>
      </c>
      <c r="B12" s="77"/>
      <c r="C12" s="87"/>
      <c r="D12" s="77" t="s">
        <v>42</v>
      </c>
      <c r="E12" s="77"/>
      <c r="F12" s="88"/>
      <c r="L12" s="2"/>
      <c r="M12" s="2"/>
      <c r="N12" s="2"/>
      <c r="O12" s="28"/>
      <c r="P12" s="28"/>
      <c r="Q12" s="2"/>
      <c r="R12" s="33" t="s">
        <v>33</v>
      </c>
      <c r="S12" s="25" t="s">
        <v>32</v>
      </c>
      <c r="U12" s="51"/>
    </row>
    <row r="13" spans="1:22" ht="24.75" thickTop="1" thickBot="1" x14ac:dyDescent="0.4">
      <c r="A13" s="78" t="s">
        <v>44</v>
      </c>
      <c r="B13" s="79"/>
      <c r="C13" s="89"/>
      <c r="D13" s="79" t="s">
        <v>53</v>
      </c>
      <c r="E13" s="79"/>
      <c r="F13" s="90"/>
      <c r="L13" s="2"/>
      <c r="M13" s="2"/>
      <c r="N13" s="2"/>
      <c r="O13" s="116" t="s">
        <v>7</v>
      </c>
      <c r="P13" s="118"/>
      <c r="Q13" s="2"/>
      <c r="R13" s="33">
        <v>0</v>
      </c>
      <c r="S13" s="31">
        <f>+S10*R13+S11</f>
        <v>1.3741093770168311</v>
      </c>
      <c r="U13" s="51"/>
    </row>
    <row r="14" spans="1:22" ht="22.5" thickTop="1" thickBot="1" x14ac:dyDescent="0.4">
      <c r="L14" s="2"/>
      <c r="M14" s="2"/>
      <c r="N14" s="2"/>
      <c r="O14" s="33" t="s">
        <v>61</v>
      </c>
      <c r="P14" s="25" t="s">
        <v>5</v>
      </c>
      <c r="Q14" s="2"/>
      <c r="R14" s="50">
        <v>1</v>
      </c>
      <c r="S14" s="32">
        <f>+S10*R14+S11</f>
        <v>-0.37410937701683045</v>
      </c>
      <c r="T14" s="17"/>
      <c r="U14" s="17"/>
      <c r="V14" s="1"/>
    </row>
    <row r="15" spans="1:22" ht="21.75" thickTop="1" x14ac:dyDescent="0.35">
      <c r="A15" s="2"/>
      <c r="C15" s="2"/>
      <c r="D15" s="2"/>
      <c r="E15" s="2"/>
      <c r="J15" s="12"/>
      <c r="K15" s="8"/>
      <c r="L15" s="2"/>
      <c r="M15" s="2"/>
      <c r="N15" s="2"/>
      <c r="O15" s="121">
        <f>+K9</f>
        <v>0.37119566314663194</v>
      </c>
      <c r="P15" s="34">
        <f>+'1-Stage'!G5</f>
        <v>103.54927746107168</v>
      </c>
      <c r="Q15" s="2"/>
      <c r="T15" s="17"/>
      <c r="U15" s="17"/>
      <c r="V15" s="1"/>
    </row>
    <row r="16" spans="1:22" ht="21.75" thickBot="1" x14ac:dyDescent="0.4">
      <c r="A16" s="2"/>
      <c r="C16" s="2"/>
      <c r="D16" s="109"/>
      <c r="E16" s="2"/>
      <c r="J16" s="13"/>
      <c r="K16" s="14"/>
      <c r="L16" s="2"/>
      <c r="M16" s="2"/>
      <c r="N16" s="2"/>
      <c r="O16" s="122">
        <f>+K3</f>
        <v>0.72517814667446168</v>
      </c>
      <c r="P16" s="35">
        <f>+'1-Stage'!G5</f>
        <v>103.54927746107168</v>
      </c>
      <c r="Q16" s="2"/>
      <c r="T16" s="51"/>
      <c r="U16" s="51"/>
      <c r="V16" s="1"/>
    </row>
    <row r="17" spans="1:22" ht="22.5" thickTop="1" thickBot="1" x14ac:dyDescent="0.4">
      <c r="A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T17" s="51"/>
      <c r="U17" s="51"/>
      <c r="V17" s="1"/>
    </row>
    <row r="18" spans="1:22" ht="21.75" thickTop="1" x14ac:dyDescent="0.35">
      <c r="L18" s="2"/>
      <c r="M18" s="2"/>
      <c r="N18" s="2"/>
      <c r="O18" s="116" t="s">
        <v>0</v>
      </c>
      <c r="P18" s="117"/>
      <c r="Q18" s="117"/>
      <c r="R18" s="118"/>
      <c r="T18" s="2"/>
      <c r="U18" s="2"/>
    </row>
    <row r="19" spans="1:22" ht="21" x14ac:dyDescent="0.3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4"/>
      <c r="P19" s="23" t="s">
        <v>1</v>
      </c>
      <c r="Q19" s="23" t="s">
        <v>2</v>
      </c>
      <c r="R19" s="25" t="s">
        <v>3</v>
      </c>
      <c r="T19" s="2"/>
      <c r="U19" s="2"/>
    </row>
    <row r="20" spans="1:22" ht="21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3" t="s">
        <v>4</v>
      </c>
      <c r="P20" s="23">
        <v>6.8927199999999997</v>
      </c>
      <c r="Q20" s="23">
        <v>1203.5309999999999</v>
      </c>
      <c r="R20" s="25">
        <v>219.88800000000001</v>
      </c>
      <c r="T20" s="2"/>
      <c r="U20" s="2"/>
    </row>
    <row r="21" spans="1:22" ht="21.75" thickBot="1" x14ac:dyDescent="0.4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0" t="s">
        <v>57</v>
      </c>
      <c r="P21" s="26">
        <v>6.9780800000000003</v>
      </c>
      <c r="Q21" s="26">
        <v>1431.0530000000001</v>
      </c>
      <c r="R21" s="32">
        <v>217.55</v>
      </c>
      <c r="T21" s="2"/>
      <c r="U21" s="2"/>
    </row>
    <row r="22" spans="1:22" ht="21.75" thickTop="1" x14ac:dyDescent="0.35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T22" s="2"/>
      <c r="U22" s="2"/>
    </row>
    <row r="23" spans="1:22" ht="21" x14ac:dyDescent="0.3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9"/>
      <c r="P23" s="51"/>
      <c r="Q23" s="51"/>
      <c r="R23" s="51"/>
      <c r="T23" s="2"/>
      <c r="U23" s="2"/>
    </row>
    <row r="24" spans="1:22" ht="21" x14ac:dyDescent="0.35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7"/>
      <c r="P24" s="82"/>
      <c r="Q24" s="82"/>
      <c r="R24" s="82"/>
      <c r="T24" s="2"/>
      <c r="U24" s="2"/>
    </row>
    <row r="25" spans="1:22" ht="21" x14ac:dyDescent="0.3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7"/>
      <c r="P25" s="82"/>
      <c r="Q25" s="82"/>
      <c r="R25" s="82"/>
      <c r="T25" s="2"/>
      <c r="U25" s="2"/>
    </row>
    <row r="26" spans="1:22" ht="21" x14ac:dyDescent="0.35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7"/>
      <c r="P26" s="82"/>
      <c r="Q26" s="82"/>
      <c r="R26" s="83"/>
      <c r="T26" s="2"/>
      <c r="U26" s="2"/>
    </row>
    <row r="27" spans="1:22" ht="21" x14ac:dyDescent="0.3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22" ht="21" x14ac:dyDescent="0.35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22" ht="21" x14ac:dyDescent="0.3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2" ht="21" x14ac:dyDescent="0.35">
      <c r="A30" s="11"/>
      <c r="K30" s="2"/>
    </row>
  </sheetData>
  <mergeCells count="5">
    <mergeCell ref="O18:R18"/>
    <mergeCell ref="M2:N2"/>
    <mergeCell ref="O9:P9"/>
    <mergeCell ref="O13:P13"/>
    <mergeCell ref="R9:S9"/>
  </mergeCells>
  <pageMargins left="0.7" right="0.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08"/>
  <sheetViews>
    <sheetView zoomScaleNormal="100" workbookViewId="0">
      <selection activeCell="M12" sqref="M12"/>
    </sheetView>
  </sheetViews>
  <sheetFormatPr defaultRowHeight="15" x14ac:dyDescent="0.25"/>
  <cols>
    <col min="1" max="7" width="16.7109375" customWidth="1"/>
    <col min="8" max="8" width="20.42578125" customWidth="1"/>
    <col min="9" max="10" width="16.7109375" customWidth="1"/>
    <col min="11" max="11" width="21" customWidth="1"/>
    <col min="12" max="12" width="16.7109375" customWidth="1"/>
    <col min="13" max="16" width="15.7109375" customWidth="1"/>
  </cols>
  <sheetData>
    <row r="1" spans="1:18" ht="21.75" thickBot="1" x14ac:dyDescent="0.4">
      <c r="A1" s="38" t="s">
        <v>8</v>
      </c>
      <c r="B1" s="38"/>
      <c r="C1" s="39"/>
      <c r="D1" s="52" t="s">
        <v>35</v>
      </c>
      <c r="E1" s="9">
        <v>760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5.5" thickTop="1" x14ac:dyDescent="0.45">
      <c r="A2" s="53" t="s">
        <v>9</v>
      </c>
      <c r="B2" s="53" t="s">
        <v>32</v>
      </c>
      <c r="C2" s="53" t="s">
        <v>5</v>
      </c>
      <c r="D2" s="53" t="s">
        <v>28</v>
      </c>
      <c r="E2" s="53" t="s">
        <v>29</v>
      </c>
      <c r="F2" s="53" t="s">
        <v>6</v>
      </c>
      <c r="H2" s="40" t="s">
        <v>0</v>
      </c>
      <c r="I2" s="29"/>
      <c r="J2" s="29"/>
      <c r="K2" s="30"/>
      <c r="L2" s="28"/>
      <c r="M2" s="2"/>
      <c r="N2" s="2"/>
      <c r="O2" s="2"/>
      <c r="P2" s="2"/>
      <c r="Q2" s="2"/>
      <c r="R2" s="2"/>
    </row>
    <row r="3" spans="1:18" ht="24" thickBot="1" x14ac:dyDescent="0.4">
      <c r="A3" s="54" t="s">
        <v>37</v>
      </c>
      <c r="B3" s="54" t="s">
        <v>37</v>
      </c>
      <c r="C3" s="54" t="s">
        <v>38</v>
      </c>
      <c r="D3" s="54" t="s">
        <v>39</v>
      </c>
      <c r="E3" s="54" t="s">
        <v>39</v>
      </c>
      <c r="F3" s="54" t="s">
        <v>39</v>
      </c>
      <c r="H3" s="45"/>
      <c r="I3" s="46" t="s">
        <v>1</v>
      </c>
      <c r="J3" s="46" t="s">
        <v>2</v>
      </c>
      <c r="K3" s="47" t="s">
        <v>3</v>
      </c>
      <c r="L3" s="28"/>
      <c r="M3" s="2"/>
      <c r="N3" s="2"/>
      <c r="O3" s="2"/>
      <c r="P3" s="2"/>
      <c r="Q3" s="2"/>
      <c r="R3" s="2"/>
    </row>
    <row r="4" spans="1:18" ht="21.75" thickTop="1" x14ac:dyDescent="0.35">
      <c r="A4" s="41">
        <v>0</v>
      </c>
      <c r="B4" s="44">
        <f t="shared" ref="B4:B35" si="0">+A4*D4/$E$1</f>
        <v>0</v>
      </c>
      <c r="C4" s="42">
        <v>131.7201872895765</v>
      </c>
      <c r="D4" s="39">
        <f t="shared" ref="D4:D35" si="1">10^($I$4-$J$4/(C4+$K$4))</f>
        <v>2949.7673234739727</v>
      </c>
      <c r="E4" s="39">
        <f t="shared" ref="E4:E35" si="2">10^($I$5-$J$5/(C4+$K$5))</f>
        <v>760.0000280548262</v>
      </c>
      <c r="F4" s="43">
        <f t="shared" ref="F4:F35" si="3">+A4*D4+(1-A4)*E4-$E$1</f>
        <v>2.8054826202605909E-5</v>
      </c>
      <c r="H4" s="45" t="s">
        <v>4</v>
      </c>
      <c r="I4" s="23">
        <v>6.8927199999999997</v>
      </c>
      <c r="J4" s="23">
        <v>1203.5309999999999</v>
      </c>
      <c r="K4" s="25">
        <v>219.88800000000001</v>
      </c>
      <c r="L4" s="28"/>
      <c r="M4" s="2"/>
      <c r="N4" s="2"/>
      <c r="O4" s="2"/>
      <c r="P4" s="2"/>
      <c r="Q4" s="2"/>
      <c r="R4" s="2"/>
    </row>
    <row r="5" spans="1:18" ht="21.75" thickBot="1" x14ac:dyDescent="0.4">
      <c r="A5" s="41">
        <v>0.01</v>
      </c>
      <c r="B5" s="44">
        <f t="shared" si="0"/>
        <v>3.7902739279070258E-2</v>
      </c>
      <c r="C5" s="42">
        <v>130.6649671552002</v>
      </c>
      <c r="D5" s="39">
        <f t="shared" si="1"/>
        <v>2880.6081852093394</v>
      </c>
      <c r="E5" s="39">
        <f t="shared" si="2"/>
        <v>738.57971530091618</v>
      </c>
      <c r="F5" s="43">
        <f t="shared" si="3"/>
        <v>0</v>
      </c>
      <c r="H5" s="48" t="s">
        <v>60</v>
      </c>
      <c r="I5" s="26">
        <v>6.9780800000000003</v>
      </c>
      <c r="J5" s="26">
        <v>1431.0530000000001</v>
      </c>
      <c r="K5" s="32">
        <v>217.55</v>
      </c>
      <c r="L5" s="28"/>
      <c r="M5" s="2"/>
      <c r="N5" s="2"/>
      <c r="O5" s="2"/>
      <c r="P5" s="2"/>
      <c r="Q5" s="2"/>
      <c r="R5" s="2"/>
    </row>
    <row r="6" spans="1:18" ht="22.5" thickTop="1" thickBot="1" x14ac:dyDescent="0.4">
      <c r="A6" s="41">
        <v>0.02</v>
      </c>
      <c r="B6" s="44">
        <f t="shared" si="0"/>
        <v>7.4055321749273983E-2</v>
      </c>
      <c r="C6" s="42">
        <v>129.63222561731328</v>
      </c>
      <c r="D6" s="39">
        <f t="shared" si="1"/>
        <v>2814.1022264724115</v>
      </c>
      <c r="E6" s="39">
        <f t="shared" si="2"/>
        <v>718.07954639852164</v>
      </c>
      <c r="F6" s="43">
        <f t="shared" si="3"/>
        <v>0</v>
      </c>
      <c r="H6" s="2"/>
      <c r="I6" s="2"/>
      <c r="J6" s="28"/>
      <c r="K6" s="28"/>
      <c r="L6" s="28"/>
      <c r="M6" s="2"/>
      <c r="N6" s="2"/>
      <c r="O6" s="2"/>
      <c r="P6" s="2"/>
      <c r="Q6" s="2"/>
      <c r="R6" s="2"/>
    </row>
    <row r="7" spans="1:18" ht="21.75" thickTop="1" x14ac:dyDescent="0.35">
      <c r="A7" s="41">
        <v>0.03</v>
      </c>
      <c r="B7" s="44">
        <f t="shared" si="0"/>
        <v>0.10855734682106361</v>
      </c>
      <c r="C7" s="42">
        <v>128.62129468605161</v>
      </c>
      <c r="D7" s="39">
        <f t="shared" si="1"/>
        <v>2750.1194528002779</v>
      </c>
      <c r="E7" s="39">
        <f t="shared" si="2"/>
        <v>698.44991383091906</v>
      </c>
      <c r="F7" s="43">
        <f t="shared" si="3"/>
        <v>0</v>
      </c>
      <c r="H7" s="103" t="s">
        <v>17</v>
      </c>
      <c r="I7" s="101"/>
      <c r="J7" s="101"/>
      <c r="K7" s="102"/>
      <c r="L7" s="28"/>
      <c r="M7" s="2"/>
      <c r="N7" s="2"/>
      <c r="O7" s="2"/>
      <c r="P7" s="2"/>
      <c r="Q7" s="2"/>
      <c r="R7" s="2"/>
    </row>
    <row r="8" spans="1:18" ht="21" x14ac:dyDescent="0.35">
      <c r="A8" s="41">
        <v>0.04</v>
      </c>
      <c r="B8" s="44">
        <f t="shared" si="0"/>
        <v>0.14150195759680351</v>
      </c>
      <c r="C8" s="42">
        <v>127.63152730794154</v>
      </c>
      <c r="D8" s="39">
        <f t="shared" si="1"/>
        <v>2688.5371943392665</v>
      </c>
      <c r="E8" s="39">
        <f t="shared" si="2"/>
        <v>679.64428356919666</v>
      </c>
      <c r="F8" s="43">
        <f t="shared" si="3"/>
        <v>0</v>
      </c>
      <c r="H8" s="104" t="s">
        <v>18</v>
      </c>
      <c r="I8" s="23"/>
      <c r="J8" s="23"/>
      <c r="K8" s="25"/>
      <c r="L8" s="28"/>
      <c r="M8" s="2"/>
      <c r="N8" s="2"/>
      <c r="O8" s="2"/>
      <c r="P8" s="2"/>
      <c r="Q8" s="2"/>
      <c r="R8" s="2"/>
    </row>
    <row r="9" spans="1:18" ht="21" x14ac:dyDescent="0.35">
      <c r="A9" s="41">
        <v>0.05</v>
      </c>
      <c r="B9" s="44">
        <f t="shared" si="0"/>
        <v>0.17297628933048817</v>
      </c>
      <c r="C9" s="42">
        <v>126.66229585290563</v>
      </c>
      <c r="D9" s="39">
        <f t="shared" si="1"/>
        <v>2629.2395978234199</v>
      </c>
      <c r="E9" s="39">
        <f t="shared" si="2"/>
        <v>661.61896853560995</v>
      </c>
      <c r="F9" s="43">
        <f t="shared" si="3"/>
        <v>0</v>
      </c>
      <c r="H9" s="104" t="s">
        <v>19</v>
      </c>
      <c r="I9" s="23"/>
      <c r="J9" s="23"/>
      <c r="K9" s="25"/>
      <c r="L9" s="28"/>
      <c r="M9" s="2"/>
      <c r="N9" s="2"/>
      <c r="O9" s="2"/>
      <c r="P9" s="2"/>
      <c r="Q9" s="2"/>
      <c r="R9" s="2"/>
    </row>
    <row r="10" spans="1:18" ht="24.75" x14ac:dyDescent="0.45">
      <c r="A10" s="41">
        <v>0.06</v>
      </c>
      <c r="B10" s="44">
        <f t="shared" si="0"/>
        <v>0.20306188663015889</v>
      </c>
      <c r="C10" s="42">
        <v>125.71299190128579</v>
      </c>
      <c r="D10" s="39">
        <f t="shared" si="1"/>
        <v>2572.1172306486792</v>
      </c>
      <c r="E10" s="39">
        <f t="shared" si="2"/>
        <v>644.33294272455225</v>
      </c>
      <c r="F10" s="43">
        <f t="shared" si="3"/>
        <v>0</v>
      </c>
      <c r="H10" s="104" t="s">
        <v>30</v>
      </c>
      <c r="I10" s="23"/>
      <c r="J10" s="23"/>
      <c r="K10" s="25"/>
      <c r="L10" s="28"/>
      <c r="M10" s="2"/>
      <c r="N10" s="2"/>
      <c r="O10" s="2"/>
      <c r="P10" s="2"/>
      <c r="Q10" s="2"/>
      <c r="R10" s="2"/>
    </row>
    <row r="11" spans="1:18" ht="21" x14ac:dyDescent="0.35">
      <c r="A11" s="41">
        <v>7.0000000000000007E-2</v>
      </c>
      <c r="B11" s="44">
        <f t="shared" si="0"/>
        <v>0.23183509135237557</v>
      </c>
      <c r="C11" s="42">
        <v>124.78302597447517</v>
      </c>
      <c r="D11" s="39">
        <f t="shared" si="1"/>
        <v>2517.0667061115059</v>
      </c>
      <c r="E11" s="39">
        <f t="shared" si="2"/>
        <v>627.7476672819281</v>
      </c>
      <c r="F11" s="43">
        <f t="shared" si="3"/>
        <v>-1.5916157281026244E-12</v>
      </c>
      <c r="H11" s="104" t="s">
        <v>21</v>
      </c>
      <c r="I11" s="23"/>
      <c r="J11" s="23"/>
      <c r="K11" s="25"/>
      <c r="L11" s="28"/>
      <c r="M11" s="2"/>
      <c r="N11" s="2"/>
      <c r="O11" s="2"/>
      <c r="P11" s="2"/>
      <c r="Q11" s="2"/>
      <c r="R11" s="2"/>
    </row>
    <row r="12" spans="1:18" ht="24.75" x14ac:dyDescent="0.45">
      <c r="A12" s="41">
        <v>0.08</v>
      </c>
      <c r="B12" s="44">
        <f t="shared" si="0"/>
        <v>0.25936740306847389</v>
      </c>
      <c r="C12" s="42">
        <v>123.87182721831522</v>
      </c>
      <c r="D12" s="39">
        <f t="shared" si="1"/>
        <v>2463.9903291505016</v>
      </c>
      <c r="E12" s="39">
        <f t="shared" si="2"/>
        <v>611.82692789995565</v>
      </c>
      <c r="F12" s="43">
        <f t="shared" si="3"/>
        <v>0</v>
      </c>
      <c r="H12" s="104" t="s">
        <v>40</v>
      </c>
      <c r="I12" s="23"/>
      <c r="J12" s="23"/>
      <c r="K12" s="25"/>
      <c r="L12" s="28"/>
      <c r="M12" s="2"/>
      <c r="N12" s="2"/>
      <c r="O12" s="2"/>
      <c r="P12" s="2"/>
      <c r="Q12" s="2"/>
      <c r="R12" s="2"/>
    </row>
    <row r="13" spans="1:18" ht="21.75" thickBot="1" x14ac:dyDescent="0.4">
      <c r="A13" s="41">
        <v>0.09</v>
      </c>
      <c r="B13" s="44">
        <f t="shared" si="0"/>
        <v>0.28572581390457968</v>
      </c>
      <c r="C13" s="42">
        <v>122.97884304743604</v>
      </c>
      <c r="D13" s="39">
        <f t="shared" si="1"/>
        <v>2412.7957618608953</v>
      </c>
      <c r="E13" s="39">
        <f t="shared" si="2"/>
        <v>596.53668289287816</v>
      </c>
      <c r="F13" s="43">
        <f t="shared" si="3"/>
        <v>0</v>
      </c>
      <c r="H13" s="105" t="s">
        <v>20</v>
      </c>
      <c r="I13" s="26"/>
      <c r="J13" s="26"/>
      <c r="K13" s="27"/>
      <c r="L13" s="28"/>
      <c r="M13" s="2"/>
      <c r="N13" s="2"/>
      <c r="O13" s="2"/>
      <c r="P13" s="2"/>
      <c r="Q13" s="2"/>
      <c r="R13" s="2"/>
    </row>
    <row r="14" spans="1:18" ht="22.5" thickTop="1" thickBot="1" x14ac:dyDescent="0.4">
      <c r="A14" s="41">
        <v>0.1</v>
      </c>
      <c r="B14" s="44">
        <f t="shared" si="0"/>
        <v>0.31097311947411616</v>
      </c>
      <c r="C14" s="42">
        <v>122.10353875781561</v>
      </c>
      <c r="D14" s="39">
        <f t="shared" si="1"/>
        <v>2363.3957080032828</v>
      </c>
      <c r="E14" s="39">
        <f t="shared" si="2"/>
        <v>581.84492133296806</v>
      </c>
      <c r="F14" s="43">
        <f t="shared" si="3"/>
        <v>0</v>
      </c>
      <c r="H14" s="49"/>
      <c r="I14" s="28"/>
      <c r="J14" s="28"/>
      <c r="K14" s="28"/>
      <c r="L14" s="28"/>
      <c r="M14" s="2"/>
      <c r="N14" s="2"/>
      <c r="O14" s="2"/>
      <c r="P14" s="2"/>
      <c r="Q14" s="2"/>
      <c r="R14" s="2"/>
    </row>
    <row r="15" spans="1:18" ht="21.75" thickTop="1" x14ac:dyDescent="0.35">
      <c r="A15" s="41">
        <v>0.11</v>
      </c>
      <c r="B15" s="44">
        <f t="shared" si="0"/>
        <v>0.33516820753502119</v>
      </c>
      <c r="C15" s="42">
        <v>121.24539711399512</v>
      </c>
      <c r="D15" s="39">
        <f t="shared" si="1"/>
        <v>2315.7076156965099</v>
      </c>
      <c r="E15" s="39">
        <f t="shared" si="2"/>
        <v>567.72153064425163</v>
      </c>
      <c r="F15" s="43">
        <f t="shared" si="3"/>
        <v>0</v>
      </c>
      <c r="H15" s="103" t="s">
        <v>54</v>
      </c>
      <c r="I15" s="101"/>
      <c r="J15" s="101"/>
      <c r="K15" s="102"/>
      <c r="L15" s="28"/>
      <c r="M15" s="2"/>
      <c r="N15" s="2"/>
      <c r="O15" s="2"/>
      <c r="P15" s="2"/>
      <c r="Q15" s="2"/>
      <c r="R15" s="2"/>
    </row>
    <row r="16" spans="1:18" ht="21" x14ac:dyDescent="0.35">
      <c r="A16" s="41">
        <v>0.12</v>
      </c>
      <c r="B16" s="44">
        <f t="shared" si="0"/>
        <v>0.35836632591586326</v>
      </c>
      <c r="C16" s="42">
        <v>120.40391791662729</v>
      </c>
      <c r="D16" s="39">
        <f t="shared" si="1"/>
        <v>2269.6533974671343</v>
      </c>
      <c r="E16" s="39">
        <f t="shared" si="2"/>
        <v>554.13817307266413</v>
      </c>
      <c r="F16" s="43">
        <f t="shared" si="3"/>
        <v>0</v>
      </c>
      <c r="H16" s="104" t="s">
        <v>36</v>
      </c>
      <c r="I16" s="23"/>
      <c r="J16" s="23"/>
      <c r="K16" s="25"/>
      <c r="L16" s="28"/>
      <c r="M16" s="2"/>
      <c r="N16" s="2"/>
      <c r="O16" s="2"/>
      <c r="P16" s="2"/>
      <c r="Q16" s="2"/>
      <c r="R16" s="2"/>
    </row>
    <row r="17" spans="1:18" ht="21.75" thickBot="1" x14ac:dyDescent="0.4">
      <c r="A17" s="41">
        <v>0.13</v>
      </c>
      <c r="B17" s="44">
        <f t="shared" si="0"/>
        <v>0.38061933116697516</v>
      </c>
      <c r="C17" s="42">
        <v>119.57861755533789</v>
      </c>
      <c r="D17" s="39">
        <f t="shared" si="1"/>
        <v>2225.1591668223159</v>
      </c>
      <c r="E17" s="39">
        <f t="shared" si="2"/>
        <v>541.06817047482639</v>
      </c>
      <c r="F17" s="43">
        <f t="shared" si="3"/>
        <v>0</v>
      </c>
      <c r="H17" s="105" t="s">
        <v>22</v>
      </c>
      <c r="I17" s="26"/>
      <c r="J17" s="26"/>
      <c r="K17" s="27"/>
      <c r="L17" s="28"/>
      <c r="M17" s="2"/>
      <c r="N17" s="2"/>
      <c r="O17" s="2"/>
      <c r="P17" s="2"/>
      <c r="Q17" s="2"/>
      <c r="R17" s="2"/>
    </row>
    <row r="18" spans="1:18" ht="22.5" thickTop="1" thickBot="1" x14ac:dyDescent="0.4">
      <c r="A18" s="41">
        <v>0.14000000000000001</v>
      </c>
      <c r="B18" s="44">
        <f t="shared" si="0"/>
        <v>0.40197591930571736</v>
      </c>
      <c r="C18" s="42">
        <v>118.76902855124919</v>
      </c>
      <c r="D18" s="39">
        <f t="shared" si="1"/>
        <v>2182.1549905167512</v>
      </c>
      <c r="E18" s="39">
        <f t="shared" si="2"/>
        <v>528.4863968926212</v>
      </c>
      <c r="F18" s="43">
        <f t="shared" si="3"/>
        <v>0</v>
      </c>
      <c r="M18" s="2"/>
      <c r="N18" s="2"/>
      <c r="O18" s="2"/>
      <c r="P18" s="2"/>
      <c r="Q18" s="2"/>
      <c r="R18" s="2"/>
    </row>
    <row r="19" spans="1:18" ht="21.75" thickTop="1" x14ac:dyDescent="0.35">
      <c r="A19" s="41">
        <v>0.15</v>
      </c>
      <c r="B19" s="44">
        <f t="shared" si="0"/>
        <v>0.42248183993992683</v>
      </c>
      <c r="C19" s="42">
        <v>117.974699092946</v>
      </c>
      <c r="D19" s="39">
        <f t="shared" si="1"/>
        <v>2140.5746556956292</v>
      </c>
      <c r="E19" s="39">
        <f t="shared" si="2"/>
        <v>516.36917840665274</v>
      </c>
      <c r="F19" s="43">
        <f t="shared" si="3"/>
        <v>0</v>
      </c>
      <c r="H19" s="106" t="s">
        <v>58</v>
      </c>
      <c r="I19" s="107"/>
      <c r="J19" s="107"/>
      <c r="K19" s="108"/>
      <c r="M19" s="2"/>
      <c r="N19" s="2"/>
      <c r="O19" s="2"/>
      <c r="P19" s="2"/>
      <c r="Q19" s="2"/>
      <c r="R19" s="2"/>
    </row>
    <row r="20" spans="1:18" ht="21" x14ac:dyDescent="0.35">
      <c r="A20" s="41">
        <v>0.16</v>
      </c>
      <c r="B20" s="44">
        <f t="shared" si="0"/>
        <v>0.44218009497118643</v>
      </c>
      <c r="C20" s="42">
        <v>117.19519256915144</v>
      </c>
      <c r="D20" s="39">
        <f t="shared" si="1"/>
        <v>2100.3554511131356</v>
      </c>
      <c r="E20" s="39">
        <f t="shared" si="2"/>
        <v>504.69419978797424</v>
      </c>
      <c r="F20" s="43">
        <f t="shared" si="3"/>
        <v>0</v>
      </c>
      <c r="H20" s="110"/>
      <c r="I20" s="111" t="s">
        <v>1</v>
      </c>
      <c r="J20" s="111" t="s">
        <v>2</v>
      </c>
      <c r="K20" s="112" t="s">
        <v>3</v>
      </c>
      <c r="M20" s="2"/>
      <c r="N20" s="2"/>
      <c r="O20" s="2"/>
      <c r="P20" s="2"/>
      <c r="Q20" s="2"/>
      <c r="R20" s="2"/>
    </row>
    <row r="21" spans="1:18" ht="21" x14ac:dyDescent="0.35">
      <c r="A21" s="41">
        <v>0.17</v>
      </c>
      <c r="B21" s="44">
        <f t="shared" si="0"/>
        <v>0.46111112300023671</v>
      </c>
      <c r="C21" s="42">
        <v>116.43008710092222</v>
      </c>
      <c r="D21" s="39">
        <f t="shared" si="1"/>
        <v>2061.4379616481169</v>
      </c>
      <c r="E21" s="39">
        <f t="shared" si="2"/>
        <v>493.44041749375975</v>
      </c>
      <c r="F21" s="43">
        <f t="shared" si="3"/>
        <v>0</v>
      </c>
      <c r="H21" s="110" t="s">
        <v>4</v>
      </c>
      <c r="I21" s="111">
        <v>6.8927199999999997</v>
      </c>
      <c r="J21" s="111">
        <v>1203.5309999999999</v>
      </c>
      <c r="K21" s="112">
        <v>219.88800000000001</v>
      </c>
      <c r="M21" s="2"/>
      <c r="N21" s="2"/>
      <c r="O21" s="2"/>
      <c r="P21" s="2"/>
      <c r="Q21" s="2"/>
      <c r="R21" s="2"/>
    </row>
    <row r="22" spans="1:18" ht="21.75" thickBot="1" x14ac:dyDescent="0.4">
      <c r="A22" s="41">
        <v>0.18</v>
      </c>
      <c r="B22" s="44">
        <f t="shared" si="0"/>
        <v>0.47931297048098681</v>
      </c>
      <c r="C22" s="42">
        <v>115.67897507576272</v>
      </c>
      <c r="D22" s="39">
        <f t="shared" si="1"/>
        <v>2023.7658753641667</v>
      </c>
      <c r="E22" s="39">
        <f t="shared" si="2"/>
        <v>482.58797857859713</v>
      </c>
      <c r="F22" s="43">
        <f t="shared" si="3"/>
        <v>0</v>
      </c>
      <c r="H22" s="113" t="s">
        <v>57</v>
      </c>
      <c r="I22" s="114">
        <v>6.9780800000000003</v>
      </c>
      <c r="J22" s="114">
        <v>1431.0530000000001</v>
      </c>
      <c r="K22" s="115">
        <v>217.55</v>
      </c>
      <c r="L22" s="28"/>
      <c r="M22" s="2"/>
      <c r="N22" s="2"/>
      <c r="O22" s="2"/>
      <c r="P22" s="2"/>
      <c r="Q22" s="2"/>
      <c r="R22" s="2"/>
    </row>
    <row r="23" spans="1:18" ht="21.75" thickTop="1" x14ac:dyDescent="0.35">
      <c r="A23" s="41">
        <v>0.19</v>
      </c>
      <c r="B23" s="44">
        <f t="shared" si="0"/>
        <v>0.49682145059740723</v>
      </c>
      <c r="C23" s="42">
        <v>114.94146268569311</v>
      </c>
      <c r="D23" s="39">
        <f t="shared" si="1"/>
        <v>1987.285802389629</v>
      </c>
      <c r="E23" s="39">
        <f t="shared" si="2"/>
        <v>472.11814511848269</v>
      </c>
      <c r="F23" s="43">
        <f t="shared" si="3"/>
        <v>0</v>
      </c>
      <c r="H23" s="28"/>
      <c r="I23" s="28"/>
      <c r="J23" s="28"/>
      <c r="K23" s="28"/>
      <c r="L23" s="28"/>
      <c r="M23" s="2"/>
      <c r="N23" s="2"/>
      <c r="O23" s="2"/>
      <c r="P23" s="2"/>
      <c r="Q23" s="2"/>
      <c r="R23" s="2"/>
    </row>
    <row r="24" spans="1:18" ht="21" x14ac:dyDescent="0.35">
      <c r="A24" s="41">
        <v>0.2</v>
      </c>
      <c r="B24" s="44">
        <f t="shared" si="0"/>
        <v>0.51367029076917714</v>
      </c>
      <c r="C24" s="42">
        <v>114.21716947098346</v>
      </c>
      <c r="D24" s="39">
        <f t="shared" si="1"/>
        <v>1951.9471049228728</v>
      </c>
      <c r="E24" s="39">
        <f t="shared" si="2"/>
        <v>462.01322376928175</v>
      </c>
      <c r="F24" s="43">
        <f t="shared" si="3"/>
        <v>0</v>
      </c>
      <c r="H24" s="28"/>
      <c r="I24" s="28"/>
      <c r="J24" s="28"/>
      <c r="K24" s="28"/>
      <c r="L24" s="28"/>
      <c r="M24" s="2"/>
      <c r="N24" s="2"/>
      <c r="O24" s="2"/>
      <c r="P24" s="2"/>
      <c r="Q24" s="2"/>
      <c r="R24" s="2"/>
    </row>
    <row r="25" spans="1:18" ht="21" x14ac:dyDescent="0.35">
      <c r="A25" s="41">
        <v>0.21</v>
      </c>
      <c r="B25" s="44">
        <f t="shared" si="0"/>
        <v>0.5298912696274436</v>
      </c>
      <c r="C25" s="42">
        <v>113.50572787098152</v>
      </c>
      <c r="D25" s="39">
        <f t="shared" si="1"/>
        <v>1917.7017376993199</v>
      </c>
      <c r="E25" s="39">
        <f t="shared" si="2"/>
        <v>452.25650010524384</v>
      </c>
      <c r="F25" s="43">
        <f t="shared" si="3"/>
        <v>0</v>
      </c>
      <c r="H25" s="28"/>
      <c r="I25" s="28"/>
      <c r="J25" s="28"/>
      <c r="K25" s="28"/>
      <c r="L25" s="28"/>
      <c r="M25" s="2"/>
      <c r="N25" s="2"/>
      <c r="O25" s="2"/>
      <c r="P25" s="2"/>
      <c r="Q25" s="2"/>
      <c r="R25" s="2"/>
    </row>
    <row r="26" spans="1:18" ht="21" x14ac:dyDescent="0.35">
      <c r="A26" s="41">
        <v>0.22</v>
      </c>
      <c r="B26" s="44">
        <f t="shared" si="0"/>
        <v>0.54551434424131218</v>
      </c>
      <c r="C26" s="42">
        <v>112.80678278320798</v>
      </c>
      <c r="D26" s="39">
        <f t="shared" si="1"/>
        <v>1884.5040982881694</v>
      </c>
      <c r="E26" s="39">
        <f t="shared" si="2"/>
        <v>442.83217740590118</v>
      </c>
      <c r="F26" s="43">
        <f t="shared" si="3"/>
        <v>0</v>
      </c>
      <c r="H26" s="28"/>
      <c r="I26" s="28"/>
      <c r="J26" s="28"/>
      <c r="K26" s="28"/>
      <c r="L26" s="28"/>
      <c r="M26" s="2"/>
      <c r="N26" s="2"/>
      <c r="O26" s="2"/>
      <c r="P26" s="2"/>
      <c r="Q26" s="2"/>
      <c r="R26" s="2"/>
    </row>
    <row r="27" spans="1:18" ht="21" x14ac:dyDescent="0.35">
      <c r="A27" s="41">
        <v>0.23</v>
      </c>
      <c r="B27" s="44">
        <f t="shared" si="0"/>
        <v>0.560567768318744</v>
      </c>
      <c r="C27" s="42">
        <v>112.11999113167468</v>
      </c>
      <c r="D27" s="39">
        <f t="shared" si="1"/>
        <v>1852.3108866184582</v>
      </c>
      <c r="E27" s="39">
        <f t="shared" si="2"/>
        <v>433.72531958149915</v>
      </c>
      <c r="F27" s="43">
        <f t="shared" si="3"/>
        <v>0</v>
      </c>
      <c r="H27" s="28"/>
      <c r="I27" s="28"/>
      <c r="J27" s="28"/>
      <c r="K27" s="28"/>
      <c r="L27" s="28"/>
      <c r="M27" s="2"/>
      <c r="N27" s="2"/>
      <c r="O27" s="2"/>
      <c r="P27" s="2"/>
      <c r="Q27" s="2"/>
      <c r="R27" s="2"/>
    </row>
    <row r="28" spans="1:18" ht="21" x14ac:dyDescent="0.35">
      <c r="A28" s="41">
        <v>0.24</v>
      </c>
      <c r="B28" s="44">
        <f t="shared" si="0"/>
        <v>0.57507820205223426</v>
      </c>
      <c r="C28" s="42">
        <v>111.44502144518592</v>
      </c>
      <c r="D28" s="39">
        <f t="shared" si="1"/>
        <v>1821.0809731654085</v>
      </c>
      <c r="E28" s="39">
        <f t="shared" si="2"/>
        <v>424.92179794776501</v>
      </c>
      <c r="F28" s="43">
        <f t="shared" si="3"/>
        <v>0</v>
      </c>
      <c r="H28" s="28"/>
      <c r="I28" s="28"/>
      <c r="J28" s="28"/>
      <c r="K28" s="28"/>
      <c r="L28" s="28"/>
      <c r="M28" s="2"/>
      <c r="N28" s="2"/>
      <c r="O28" s="2"/>
      <c r="P28" s="2"/>
      <c r="Q28" s="2"/>
      <c r="R28" s="2"/>
    </row>
    <row r="29" spans="1:18" ht="21" x14ac:dyDescent="0.35">
      <c r="A29" s="41">
        <v>0.25</v>
      </c>
      <c r="B29" s="44">
        <f t="shared" si="0"/>
        <v>0.58907081422990493</v>
      </c>
      <c r="C29" s="42">
        <v>110.78155344621614</v>
      </c>
      <c r="D29" s="39">
        <f t="shared" si="1"/>
        <v>1790.7752752589108</v>
      </c>
      <c r="E29" s="39">
        <f t="shared" si="2"/>
        <v>416.40824158036253</v>
      </c>
      <c r="F29" s="43">
        <f t="shared" si="3"/>
        <v>0</v>
      </c>
      <c r="H29" s="28"/>
      <c r="I29" s="28"/>
      <c r="J29" s="28"/>
      <c r="K29" s="28"/>
      <c r="L29" s="28"/>
      <c r="M29" s="2"/>
      <c r="N29" s="2"/>
      <c r="O29" s="2"/>
      <c r="P29" s="2"/>
      <c r="Q29" s="2"/>
      <c r="R29" s="2"/>
    </row>
    <row r="30" spans="1:18" ht="21" x14ac:dyDescent="0.35">
      <c r="A30" s="41">
        <v>0.26</v>
      </c>
      <c r="B30" s="44">
        <f t="shared" si="0"/>
        <v>0.60256937718625325</v>
      </c>
      <c r="C30" s="42">
        <v>110.1292776508092</v>
      </c>
      <c r="D30" s="39">
        <f t="shared" si="1"/>
        <v>1761.3566410059711</v>
      </c>
      <c r="E30" s="39">
        <f t="shared" si="2"/>
        <v>408.17199099790173</v>
      </c>
      <c r="F30" s="43">
        <f t="shared" si="3"/>
        <v>0</v>
      </c>
      <c r="H30" s="28"/>
      <c r="I30" s="28"/>
      <c r="J30" s="28"/>
      <c r="K30" s="28"/>
      <c r="L30" s="28"/>
      <c r="M30" s="2"/>
      <c r="N30" s="2"/>
      <c r="O30" s="2"/>
      <c r="P30" s="2"/>
      <c r="Q30" s="2"/>
      <c r="R30" s="2"/>
    </row>
    <row r="31" spans="1:18" ht="21" x14ac:dyDescent="0.35">
      <c r="A31" s="41">
        <v>0.27</v>
      </c>
      <c r="B31" s="44">
        <f t="shared" si="0"/>
        <v>0.61559635512367905</v>
      </c>
      <c r="C31" s="42">
        <v>109.48789497981892</v>
      </c>
      <c r="D31" s="39">
        <f t="shared" si="1"/>
        <v>1732.7897403481336</v>
      </c>
      <c r="E31" s="39">
        <f t="shared" si="2"/>
        <v>400.20105493973068</v>
      </c>
      <c r="F31" s="43">
        <f t="shared" si="3"/>
        <v>0</v>
      </c>
      <c r="H31" s="28"/>
      <c r="I31" s="28"/>
      <c r="J31" s="28"/>
      <c r="K31" s="28"/>
      <c r="L31" s="28"/>
      <c r="M31" s="2"/>
      <c r="N31" s="2"/>
      <c r="O31" s="2"/>
      <c r="P31" s="2"/>
      <c r="Q31" s="2"/>
      <c r="R31" s="2"/>
    </row>
    <row r="32" spans="1:18" ht="21" x14ac:dyDescent="0.35">
      <c r="A32" s="41">
        <v>0.28000000000000003</v>
      </c>
      <c r="B32" s="44">
        <f t="shared" si="0"/>
        <v>0.62817298629582408</v>
      </c>
      <c r="C32" s="42">
        <v>108.85711638170045</v>
      </c>
      <c r="D32" s="39">
        <f t="shared" si="1"/>
        <v>1705.0409628029508</v>
      </c>
      <c r="E32" s="39">
        <f t="shared" si="2"/>
        <v>392.48407002107433</v>
      </c>
      <c r="F32" s="43">
        <f t="shared" si="3"/>
        <v>0</v>
      </c>
      <c r="H32" s="28"/>
      <c r="I32" s="28"/>
      <c r="J32" s="28"/>
      <c r="K32" s="28"/>
      <c r="L32" s="28"/>
      <c r="M32" s="2"/>
      <c r="N32" s="2"/>
      <c r="O32" s="2"/>
      <c r="P32" s="2"/>
      <c r="Q32" s="2"/>
      <c r="R32" s="2"/>
    </row>
    <row r="33" spans="1:18" ht="21" x14ac:dyDescent="0.35">
      <c r="A33" s="41">
        <v>0.28999999999999998</v>
      </c>
      <c r="B33" s="44">
        <f t="shared" si="0"/>
        <v>0.64031935950657637</v>
      </c>
      <c r="C33" s="42">
        <v>108.23666246696909</v>
      </c>
      <c r="D33" s="39">
        <f t="shared" si="1"/>
        <v>1678.0783214655105</v>
      </c>
      <c r="E33" s="39">
        <f t="shared" si="2"/>
        <v>385.01026306338218</v>
      </c>
      <c r="F33" s="43">
        <f t="shared" si="3"/>
        <v>0</v>
      </c>
      <c r="H33" s="28"/>
      <c r="I33" s="28"/>
      <c r="J33" s="28"/>
      <c r="K33" s="28"/>
      <c r="L33" s="28"/>
      <c r="M33" s="2"/>
      <c r="N33" s="2"/>
      <c r="O33" s="2"/>
      <c r="P33" s="2"/>
      <c r="Q33" s="2"/>
      <c r="R33" s="2"/>
    </row>
    <row r="34" spans="1:18" ht="21" x14ac:dyDescent="0.35">
      <c r="A34" s="41">
        <v>0.3</v>
      </c>
      <c r="B34" s="44">
        <f t="shared" si="0"/>
        <v>0.65205448534412513</v>
      </c>
      <c r="C34" s="42">
        <v>107.62626315436211</v>
      </c>
      <c r="D34" s="39">
        <f t="shared" si="1"/>
        <v>1651.871362871784</v>
      </c>
      <c r="E34" s="39">
        <f t="shared" si="2"/>
        <v>377.76941591209197</v>
      </c>
      <c r="F34" s="43">
        <f t="shared" si="3"/>
        <v>0</v>
      </c>
      <c r="H34" s="28"/>
      <c r="I34" s="28"/>
      <c r="J34" s="28"/>
      <c r="K34" s="28"/>
      <c r="L34" s="28"/>
      <c r="M34" s="2"/>
      <c r="N34" s="2"/>
      <c r="O34" s="2"/>
      <c r="P34" s="2"/>
      <c r="Q34" s="2"/>
      <c r="R34" s="2"/>
    </row>
    <row r="35" spans="1:18" ht="21" x14ac:dyDescent="0.35">
      <c r="A35" s="41">
        <v>0.31</v>
      </c>
      <c r="B35" s="44">
        <f t="shared" si="0"/>
        <v>0.66339636253754064</v>
      </c>
      <c r="C35" s="42">
        <v>107.02565732867184</v>
      </c>
      <c r="D35" s="39">
        <f t="shared" si="1"/>
        <v>1626.3910823500996</v>
      </c>
      <c r="E35" s="39">
        <f t="shared" si="2"/>
        <v>370.75183256734636</v>
      </c>
      <c r="F35" s="43">
        <f t="shared" si="3"/>
        <v>0</v>
      </c>
      <c r="H35" s="28"/>
      <c r="I35" s="28"/>
      <c r="J35" s="28"/>
      <c r="K35" s="28"/>
      <c r="L35" s="28"/>
      <c r="M35" s="2"/>
      <c r="N35" s="2"/>
      <c r="O35" s="2"/>
      <c r="P35" s="2"/>
      <c r="Q35" s="2"/>
      <c r="R35" s="2"/>
    </row>
    <row r="36" spans="1:18" ht="21" x14ac:dyDescent="0.35">
      <c r="A36" s="41">
        <v>0.32</v>
      </c>
      <c r="B36" s="44">
        <f t="shared" ref="B36:B67" si="4">+A36*D36/$E$1</f>
        <v>0.67436203979383347</v>
      </c>
      <c r="C36" s="42">
        <v>106.43459251016138</v>
      </c>
      <c r="D36" s="39">
        <f t="shared" ref="D36:D67" si="5">10^($I$4-$J$4/(C36+$K$4))</f>
        <v>1601.6098445103544</v>
      </c>
      <c r="E36" s="39">
        <f t="shared" ref="E36:E67" si="6">10^($I$5-$J$5/(C36+$K$5))</f>
        <v>363.94830846571449</v>
      </c>
      <c r="F36" s="43">
        <f t="shared" ref="F36:F67" si="7">+A36*D36+(1-A36)*E36-$E$1</f>
        <v>0</v>
      </c>
      <c r="H36" s="28"/>
      <c r="I36" s="28"/>
      <c r="J36" s="28"/>
      <c r="K36" s="28"/>
      <c r="L36" s="28"/>
      <c r="M36" s="2"/>
      <c r="N36" s="2"/>
      <c r="O36" s="2"/>
      <c r="P36" s="2"/>
      <c r="Q36" s="2"/>
      <c r="R36" s="2"/>
    </row>
    <row r="37" spans="1:18" ht="21" x14ac:dyDescent="0.35">
      <c r="A37" s="41">
        <v>0.33</v>
      </c>
      <c r="B37" s="44">
        <f t="shared" si="4"/>
        <v>0.68496767344615694</v>
      </c>
      <c r="C37" s="42">
        <v>105.85282453542537</v>
      </c>
      <c r="D37" s="39">
        <f t="shared" si="5"/>
        <v>1577.5013085426644</v>
      </c>
      <c r="E37" s="39">
        <f t="shared" si="6"/>
        <v>357.35010176256736</v>
      </c>
      <c r="F37" s="43">
        <f t="shared" si="7"/>
        <v>0</v>
      </c>
      <c r="H37" s="28"/>
      <c r="I37" s="28"/>
      <c r="J37" s="28"/>
      <c r="K37" s="28"/>
      <c r="L37" s="28"/>
      <c r="M37" s="2"/>
      <c r="N37" s="2"/>
      <c r="O37" s="2"/>
      <c r="P37" s="2"/>
      <c r="Q37" s="2"/>
      <c r="R37" s="2"/>
    </row>
    <row r="38" spans="1:18" ht="21" x14ac:dyDescent="0.35">
      <c r="A38" s="41">
        <v>0.34</v>
      </c>
      <c r="B38" s="44">
        <f t="shared" si="4"/>
        <v>0.69522858121857467</v>
      </c>
      <c r="C38" s="42">
        <v>105.28011724951899</v>
      </c>
      <c r="D38" s="39">
        <f t="shared" si="5"/>
        <v>1554.0403580179905</v>
      </c>
      <c r="E38" s="39">
        <f t="shared" si="6"/>
        <v>350.94890647558071</v>
      </c>
      <c r="F38" s="43">
        <f t="shared" si="7"/>
        <v>0</v>
      </c>
      <c r="H38" s="28"/>
      <c r="I38" s="28"/>
      <c r="J38" s="28"/>
      <c r="K38" s="28"/>
      <c r="L38" s="28"/>
      <c r="M38" s="2"/>
      <c r="N38" s="2"/>
      <c r="O38" s="2"/>
      <c r="P38" s="2"/>
      <c r="Q38" s="2"/>
      <c r="R38" s="2"/>
    </row>
    <row r="39" spans="1:18" ht="21" x14ac:dyDescent="0.35">
      <c r="A39" s="41">
        <v>0.35</v>
      </c>
      <c r="B39" s="44">
        <f t="shared" si="4"/>
        <v>0.7051592923895581</v>
      </c>
      <c r="C39" s="42">
        <v>104.71624220914669</v>
      </c>
      <c r="D39" s="39">
        <f t="shared" si="5"/>
        <v>1531.2030349030404</v>
      </c>
      <c r="E39" s="39">
        <f t="shared" si="6"/>
        <v>344.73682735990218</v>
      </c>
      <c r="F39" s="43">
        <f t="shared" si="7"/>
        <v>0</v>
      </c>
      <c r="H39" s="28"/>
      <c r="I39" s="28"/>
      <c r="J39" s="28"/>
      <c r="K39" s="28"/>
      <c r="L39" s="28"/>
      <c r="M39" s="2"/>
      <c r="N39" s="2"/>
      <c r="O39" s="2"/>
      <c r="P39" s="2"/>
      <c r="Q39" s="2"/>
      <c r="R39" s="2"/>
    </row>
    <row r="40" spans="1:18" ht="21" x14ac:dyDescent="0.35">
      <c r="A40" s="41">
        <v>0.36</v>
      </c>
      <c r="B40" s="44">
        <f t="shared" si="4"/>
        <v>0.7147735946148609</v>
      </c>
      <c r="C40" s="42">
        <v>104.16097839667431</v>
      </c>
      <c r="D40" s="39">
        <f t="shared" si="5"/>
        <v>1508.9664775202621</v>
      </c>
      <c r="E40" s="39">
        <f t="shared" si="6"/>
        <v>338.70635639485226</v>
      </c>
      <c r="F40" s="43">
        <f t="shared" si="7"/>
        <v>0</v>
      </c>
      <c r="H40" s="28"/>
      <c r="I40" s="28"/>
      <c r="J40" s="28"/>
      <c r="K40" s="28"/>
      <c r="L40" s="28"/>
      <c r="M40" s="2"/>
      <c r="N40" s="2"/>
      <c r="O40" s="2"/>
      <c r="P40" s="2"/>
      <c r="Q40" s="2"/>
      <c r="R40" s="2"/>
    </row>
    <row r="41" spans="1:18" ht="21" x14ac:dyDescent="0.35">
      <c r="A41" s="41">
        <v>0.37</v>
      </c>
      <c r="B41" s="44">
        <f t="shared" si="4"/>
        <v>0.7240845776505821</v>
      </c>
      <c r="C41" s="42">
        <v>103.61411194470834</v>
      </c>
      <c r="D41" s="39">
        <f t="shared" si="5"/>
        <v>1487.3088622011956</v>
      </c>
      <c r="E41" s="39">
        <f t="shared" si="6"/>
        <v>332.85035077072655</v>
      </c>
      <c r="F41" s="43">
        <f t="shared" si="7"/>
        <v>0</v>
      </c>
      <c r="H41" s="28"/>
      <c r="I41" s="28"/>
      <c r="J41" s="28"/>
      <c r="K41" s="28"/>
      <c r="L41" s="28"/>
      <c r="M41" s="2"/>
      <c r="N41" s="2"/>
      <c r="O41" s="2"/>
      <c r="P41" s="2"/>
      <c r="Q41" s="2"/>
      <c r="R41" s="2"/>
    </row>
    <row r="42" spans="1:18" ht="21" x14ac:dyDescent="0.35">
      <c r="A42" s="41">
        <v>0.38</v>
      </c>
      <c r="B42" s="44">
        <f t="shared" si="4"/>
        <v>0.73310467419892955</v>
      </c>
      <c r="C42" s="42">
        <v>103.07543587096986</v>
      </c>
      <c r="D42" s="39">
        <f t="shared" si="5"/>
        <v>1466.209348397859</v>
      </c>
      <c r="E42" s="39">
        <f t="shared" si="6"/>
        <v>327.16201227228231</v>
      </c>
      <c r="F42" s="43">
        <f t="shared" si="7"/>
        <v>1.4779288903810084E-12</v>
      </c>
      <c r="H42" s="28"/>
      <c r="I42" s="28"/>
      <c r="J42" s="28"/>
      <c r="K42" s="28"/>
      <c r="L42" s="28"/>
      <c r="M42" s="2"/>
      <c r="N42" s="2"/>
      <c r="O42" s="2"/>
      <c r="P42" s="2"/>
      <c r="Q42" s="2"/>
      <c r="R42" s="2"/>
    </row>
    <row r="43" spans="1:18" ht="21" x14ac:dyDescent="0.35">
      <c r="A43" s="41">
        <v>0.39</v>
      </c>
      <c r="B43" s="44">
        <f t="shared" si="4"/>
        <v>0.74184569808232126</v>
      </c>
      <c r="C43" s="42">
        <v>102.54474982317809</v>
      </c>
      <c r="D43" s="39">
        <f t="shared" si="5"/>
        <v>1445.6480270322159</v>
      </c>
      <c r="E43" s="39">
        <f t="shared" si="6"/>
        <v>321.63486796300884</v>
      </c>
      <c r="F43" s="43">
        <f t="shared" si="7"/>
        <v>0</v>
      </c>
      <c r="H43" s="28"/>
      <c r="I43" s="28"/>
      <c r="J43" s="28"/>
      <c r="K43" s="28"/>
      <c r="L43" s="28"/>
      <c r="M43" s="2"/>
      <c r="N43" s="2"/>
      <c r="O43" s="2"/>
      <c r="P43" s="2"/>
      <c r="Q43" s="2"/>
      <c r="R43" s="2"/>
    </row>
    <row r="44" spans="1:18" ht="21" x14ac:dyDescent="0.35">
      <c r="A44" s="41">
        <v>0.4</v>
      </c>
      <c r="B44" s="44">
        <f t="shared" si="4"/>
        <v>0.75031887993591928</v>
      </c>
      <c r="C44" s="42">
        <v>102.02185983365098</v>
      </c>
      <c r="D44" s="39">
        <f t="shared" si="5"/>
        <v>1425.6058718782465</v>
      </c>
      <c r="E44" s="39">
        <f t="shared" si="6"/>
        <v>316.26275208117028</v>
      </c>
      <c r="F44" s="43">
        <f t="shared" si="7"/>
        <v>0</v>
      </c>
      <c r="H44" s="28"/>
      <c r="I44" s="28"/>
      <c r="J44" s="28"/>
      <c r="K44" s="28"/>
      <c r="L44" s="28"/>
      <c r="M44" s="2"/>
      <c r="N44" s="2"/>
      <c r="O44" s="2"/>
      <c r="P44" s="2"/>
      <c r="Q44" s="2"/>
      <c r="R44" s="2"/>
    </row>
    <row r="45" spans="1:18" ht="21" x14ac:dyDescent="0.35">
      <c r="A45" s="41">
        <v>0.41</v>
      </c>
      <c r="B45" s="44">
        <f t="shared" si="4"/>
        <v>0.75853490059425599</v>
      </c>
      <c r="C45" s="42">
        <v>101.50657808332224</v>
      </c>
      <c r="D45" s="39">
        <f t="shared" si="5"/>
        <v>1406.0646937844745</v>
      </c>
      <c r="E45" s="39">
        <f t="shared" si="6"/>
        <v>311.03978906502704</v>
      </c>
      <c r="F45" s="43">
        <f t="shared" si="7"/>
        <v>0</v>
      </c>
      <c r="H45" s="28"/>
      <c r="I45" s="28"/>
      <c r="J45" s="28"/>
      <c r="K45" s="28"/>
      <c r="L45" s="28"/>
      <c r="M45" s="2"/>
      <c r="N45" s="2"/>
      <c r="O45" s="2"/>
      <c r="P45" s="2"/>
      <c r="Q45" s="2"/>
      <c r="R45" s="2"/>
    </row>
    <row r="46" spans="1:18" ht="21" x14ac:dyDescent="0.35">
      <c r="A46" s="41">
        <v>0.42</v>
      </c>
      <c r="B46" s="44">
        <f t="shared" si="4"/>
        <v>0.76650392233453291</v>
      </c>
      <c r="C46" s="42">
        <v>100.99872267487463</v>
      </c>
      <c r="D46" s="39">
        <f t="shared" si="5"/>
        <v>1387.0070975577262</v>
      </c>
      <c r="E46" s="39">
        <f t="shared" si="6"/>
        <v>305.96037763061287</v>
      </c>
      <c r="F46" s="43">
        <f t="shared" si="7"/>
        <v>0</v>
      </c>
      <c r="H46" s="28"/>
      <c r="I46" s="28"/>
      <c r="J46" s="28"/>
      <c r="K46" s="28"/>
      <c r="L46" s="28"/>
      <c r="M46" s="2"/>
      <c r="N46" s="2"/>
      <c r="O46" s="2"/>
      <c r="P46" s="2"/>
      <c r="Q46" s="2"/>
      <c r="R46" s="2"/>
    </row>
    <row r="47" spans="1:18" ht="21" x14ac:dyDescent="0.35">
      <c r="A47" s="41">
        <v>0.43</v>
      </c>
      <c r="B47" s="44">
        <f t="shared" si="4"/>
        <v>0.77423561812679909</v>
      </c>
      <c r="C47" s="42">
        <v>100.4981174146852</v>
      </c>
      <c r="D47" s="39">
        <f t="shared" si="5"/>
        <v>1368.4164413403892</v>
      </c>
      <c r="E47" s="39">
        <f t="shared" si="6"/>
        <v>301.01917583093496</v>
      </c>
      <c r="F47" s="43">
        <f t="shared" si="7"/>
        <v>0</v>
      </c>
      <c r="H47" s="28"/>
      <c r="I47" s="28"/>
      <c r="J47" s="28"/>
      <c r="K47" s="28"/>
      <c r="L47" s="28"/>
      <c r="M47" s="2"/>
      <c r="N47" s="2"/>
      <c r="O47" s="2"/>
      <c r="P47" s="2"/>
      <c r="Q47" s="2"/>
      <c r="R47" s="2"/>
    </row>
    <row r="48" spans="1:18" ht="21" x14ac:dyDescent="0.35">
      <c r="A48" s="41">
        <v>0.44</v>
      </c>
      <c r="B48" s="44">
        <f t="shared" si="4"/>
        <v>0.78173919903011468</v>
      </c>
      <c r="C48" s="42">
        <v>100.00459160328084</v>
      </c>
      <c r="D48" s="39">
        <f t="shared" si="5"/>
        <v>1350.2767983247436</v>
      </c>
      <c r="E48" s="39">
        <f t="shared" si="6"/>
        <v>296.21108703055842</v>
      </c>
      <c r="F48" s="43">
        <f t="shared" si="7"/>
        <v>0</v>
      </c>
      <c r="H48" s="28"/>
      <c r="I48" s="28"/>
      <c r="J48" s="28"/>
      <c r="K48" s="28"/>
      <c r="L48" s="28"/>
      <c r="M48" s="2"/>
      <c r="N48" s="2"/>
      <c r="O48" s="2"/>
      <c r="P48" s="2"/>
      <c r="Q48" s="2"/>
      <c r="R48" s="2"/>
    </row>
    <row r="49" spans="1:18" ht="21" x14ac:dyDescent="0.35">
      <c r="A49" s="41">
        <v>0.45</v>
      </c>
      <c r="B49" s="44">
        <f t="shared" si="4"/>
        <v>0.78902343986335033</v>
      </c>
      <c r="C49" s="42">
        <v>99.51797983400516</v>
      </c>
      <c r="D49" s="39">
        <f t="shared" si="5"/>
        <v>1332.5729206581029</v>
      </c>
      <c r="E49" s="39">
        <f t="shared" si="6"/>
        <v>291.53124673428039</v>
      </c>
      <c r="F49" s="43">
        <f t="shared" si="7"/>
        <v>0</v>
      </c>
      <c r="H49" s="28"/>
      <c r="I49" s="28"/>
      <c r="J49" s="28"/>
      <c r="K49" s="28"/>
      <c r="L49" s="28"/>
      <c r="M49" s="2"/>
      <c r="N49" s="2"/>
      <c r="O49" s="2"/>
      <c r="P49" s="2"/>
      <c r="Q49" s="2"/>
      <c r="R49" s="2"/>
    </row>
    <row r="50" spans="1:18" ht="21" x14ac:dyDescent="0.35">
      <c r="A50" s="41">
        <v>0.46</v>
      </c>
      <c r="B50" s="44">
        <f t="shared" si="4"/>
        <v>0.79609670326973581</v>
      </c>
      <c r="C50" s="42">
        <v>99.038121799599026</v>
      </c>
      <c r="D50" s="39">
        <f t="shared" si="5"/>
        <v>1315.2902054021722</v>
      </c>
      <c r="E50" s="39">
        <f t="shared" si="6"/>
        <v>286.97501021296506</v>
      </c>
      <c r="F50" s="43">
        <f t="shared" si="7"/>
        <v>0</v>
      </c>
      <c r="H50" s="28"/>
      <c r="I50" s="28"/>
      <c r="J50" s="28"/>
      <c r="K50" s="28"/>
      <c r="L50" s="28"/>
      <c r="M50" s="2"/>
      <c r="N50" s="2"/>
      <c r="O50" s="2"/>
      <c r="P50" s="2"/>
      <c r="Q50" s="2"/>
      <c r="R50" s="2"/>
    </row>
    <row r="51" spans="1:18" ht="21" x14ac:dyDescent="0.35">
      <c r="A51" s="41">
        <v>0.47</v>
      </c>
      <c r="B51" s="44">
        <f t="shared" si="4"/>
        <v>0.80296696228547293</v>
      </c>
      <c r="C51" s="42">
        <v>98.564862106406807</v>
      </c>
      <c r="D51" s="39">
        <f t="shared" si="5"/>
        <v>1298.4146624190626</v>
      </c>
      <c r="E51" s="39">
        <f t="shared" si="6"/>
        <v>282.53794087366083</v>
      </c>
      <c r="F51" s="43">
        <f t="shared" si="7"/>
        <v>0</v>
      </c>
      <c r="H51" s="28"/>
      <c r="I51" s="28"/>
      <c r="J51" s="28"/>
      <c r="K51" s="28"/>
      <c r="L51" s="28"/>
      <c r="M51" s="2"/>
      <c r="N51" s="2"/>
      <c r="O51" s="2"/>
      <c r="P51" s="2"/>
      <c r="Q51" s="2"/>
      <c r="R51" s="2"/>
    </row>
    <row r="52" spans="1:18" ht="21" x14ac:dyDescent="0.35">
      <c r="A52" s="41">
        <v>0.48</v>
      </c>
      <c r="B52" s="44">
        <f t="shared" si="4"/>
        <v>0.80964182151456743</v>
      </c>
      <c r="C52" s="42">
        <v>98.098050095919334</v>
      </c>
      <c r="D52" s="39">
        <f t="shared" si="5"/>
        <v>1281.932884064732</v>
      </c>
      <c r="E52" s="39">
        <f t="shared" si="6"/>
        <v>278.21579932486287</v>
      </c>
      <c r="F52" s="43">
        <f t="shared" si="7"/>
        <v>0</v>
      </c>
      <c r="H52" s="28"/>
      <c r="I52" s="28"/>
      <c r="J52" s="28"/>
      <c r="K52" s="28"/>
      <c r="L52" s="28"/>
      <c r="M52" s="2"/>
      <c r="N52" s="2"/>
      <c r="O52" s="2"/>
      <c r="P52" s="2"/>
      <c r="Q52" s="2"/>
      <c r="R52" s="2"/>
    </row>
    <row r="53" spans="1:18" ht="21" x14ac:dyDescent="0.35">
      <c r="A53" s="41">
        <v>0.49</v>
      </c>
      <c r="B53" s="44">
        <f t="shared" si="4"/>
        <v>0.81612853700453103</v>
      </c>
      <c r="C53" s="42">
        <v>97.637539673377532</v>
      </c>
      <c r="D53" s="39">
        <f t="shared" si="5"/>
        <v>1265.8320165784564</v>
      </c>
      <c r="E53" s="39">
        <f t="shared" si="6"/>
        <v>274.00453309128608</v>
      </c>
      <c r="F53" s="43">
        <f t="shared" si="7"/>
        <v>0</v>
      </c>
      <c r="H53" s="28"/>
      <c r="I53" s="28"/>
      <c r="J53" s="28"/>
      <c r="K53" s="28"/>
      <c r="L53" s="28"/>
      <c r="M53" s="2"/>
      <c r="N53" s="2"/>
      <c r="O53" s="2"/>
      <c r="P53" s="2"/>
      <c r="Q53" s="2"/>
      <c r="R53" s="2"/>
    </row>
    <row r="54" spans="1:18" ht="21" x14ac:dyDescent="0.35">
      <c r="A54" s="41">
        <v>0.5</v>
      </c>
      <c r="B54" s="44">
        <f t="shared" si="4"/>
        <v>0.82243403491072531</v>
      </c>
      <c r="C54" s="42">
        <v>97.183189143163048</v>
      </c>
      <c r="D54" s="39">
        <f t="shared" si="5"/>
        <v>1250.0997330643024</v>
      </c>
      <c r="E54" s="39">
        <f t="shared" si="6"/>
        <v>269.90026693569797</v>
      </c>
      <c r="F54" s="43">
        <f t="shared" si="7"/>
        <v>0</v>
      </c>
      <c r="H54" s="28"/>
      <c r="I54" s="28"/>
      <c r="J54" s="28"/>
      <c r="K54" s="28"/>
      <c r="L54" s="28"/>
      <c r="M54" s="2"/>
      <c r="N54" s="2"/>
      <c r="O54" s="2"/>
      <c r="P54" s="2"/>
      <c r="Q54" s="2"/>
      <c r="R54" s="2"/>
    </row>
    <row r="55" spans="1:18" ht="21" x14ac:dyDescent="0.35">
      <c r="A55" s="41">
        <v>0.51</v>
      </c>
      <c r="B55" s="44">
        <f t="shared" si="4"/>
        <v>0.82856492903066137</v>
      </c>
      <c r="C55" s="42">
        <v>96.73486105071126</v>
      </c>
      <c r="D55" s="39">
        <f t="shared" si="5"/>
        <v>1234.7242079672601</v>
      </c>
      <c r="E55" s="39">
        <f t="shared" si="6"/>
        <v>265.89929374836197</v>
      </c>
      <c r="F55" s="43">
        <f t="shared" si="7"/>
        <v>0</v>
      </c>
      <c r="H55" s="28"/>
      <c r="I55" s="28"/>
      <c r="J55" s="28"/>
      <c r="K55" s="28"/>
      <c r="L55" s="28"/>
      <c r="M55" s="2"/>
      <c r="N55" s="2"/>
      <c r="O55" s="2"/>
      <c r="P55" s="2"/>
      <c r="Q55" s="2"/>
      <c r="R55" s="2"/>
    </row>
    <row r="56" spans="1:18" ht="21" x14ac:dyDescent="0.35">
      <c r="A56" s="41">
        <v>0.52</v>
      </c>
      <c r="B56" s="44">
        <f t="shared" si="4"/>
        <v>0.83452753728375406</v>
      </c>
      <c r="C56" s="42">
        <v>96.292422030690048</v>
      </c>
      <c r="D56" s="39">
        <f t="shared" si="5"/>
        <v>1219.6940929531788</v>
      </c>
      <c r="E56" s="39">
        <f t="shared" si="6"/>
        <v>261.99806596738841</v>
      </c>
      <c r="F56" s="43">
        <f t="shared" si="7"/>
        <v>0</v>
      </c>
      <c r="H56" s="28"/>
      <c r="I56" s="28"/>
      <c r="J56" s="28"/>
      <c r="K56" s="28"/>
      <c r="L56" s="28"/>
      <c r="M56" s="2"/>
      <c r="N56" s="2"/>
      <c r="O56" s="2"/>
      <c r="P56" s="2"/>
      <c r="Q56" s="2"/>
      <c r="R56" s="2"/>
    </row>
    <row r="57" spans="1:18" ht="21" x14ac:dyDescent="0.35">
      <c r="A57" s="41">
        <v>0.53</v>
      </c>
      <c r="B57" s="44">
        <f t="shared" si="4"/>
        <v>0.84032789720650591</v>
      </c>
      <c r="C57" s="42">
        <v>95.855742661194128</v>
      </c>
      <c r="D57" s="39">
        <f t="shared" si="5"/>
        <v>1204.9984941074424</v>
      </c>
      <c r="E57" s="39">
        <f t="shared" si="6"/>
        <v>258.19318749586256</v>
      </c>
      <c r="F57" s="43">
        <f t="shared" si="7"/>
        <v>0</v>
      </c>
      <c r="H57" s="28"/>
      <c r="I57" s="28"/>
      <c r="J57" s="28"/>
      <c r="K57" s="28"/>
      <c r="L57" s="28"/>
      <c r="M57" s="2"/>
      <c r="N57" s="2"/>
      <c r="O57" s="2"/>
      <c r="P57" s="2"/>
      <c r="Q57" s="2"/>
      <c r="R57" s="2"/>
    </row>
    <row r="58" spans="1:18" ht="21" x14ac:dyDescent="0.35">
      <c r="A58" s="41">
        <v>0.54</v>
      </c>
      <c r="B58" s="44">
        <f t="shared" si="4"/>
        <v>0.84597178052812705</v>
      </c>
      <c r="C58" s="42">
        <v>95.424697323714099</v>
      </c>
      <c r="D58" s="39">
        <f t="shared" si="5"/>
        <v>1190.6269503729195</v>
      </c>
      <c r="E58" s="39">
        <f t="shared" si="6"/>
        <v>254.4814060839648</v>
      </c>
      <c r="F58" s="43">
        <f t="shared" si="7"/>
        <v>0</v>
      </c>
      <c r="H58" s="28"/>
      <c r="I58" s="28"/>
      <c r="J58" s="28"/>
      <c r="K58" s="28"/>
      <c r="L58" s="28"/>
      <c r="M58" s="2"/>
      <c r="N58" s="2"/>
      <c r="O58" s="2"/>
      <c r="P58" s="2"/>
      <c r="Q58" s="2"/>
      <c r="R58" s="2"/>
    </row>
    <row r="59" spans="1:18" ht="21" x14ac:dyDescent="0.35">
      <c r="A59" s="41">
        <v>0.55000000000000004</v>
      </c>
      <c r="B59" s="44">
        <f t="shared" si="4"/>
        <v>0.85146470688692988</v>
      </c>
      <c r="C59" s="42">
        <v>94.999164068646849</v>
      </c>
      <c r="D59" s="39">
        <f t="shared" si="5"/>
        <v>1176.5694131528485</v>
      </c>
      <c r="E59" s="39">
        <f t="shared" si="6"/>
        <v>250.85960614651938</v>
      </c>
      <c r="F59" s="43">
        <f t="shared" si="7"/>
        <v>0</v>
      </c>
      <c r="H59" s="28"/>
      <c r="I59" s="28"/>
      <c r="J59" s="28"/>
      <c r="K59" s="28"/>
      <c r="L59" s="28"/>
      <c r="M59" s="2"/>
      <c r="N59" s="2"/>
      <c r="O59" s="2"/>
      <c r="P59" s="2"/>
      <c r="Q59" s="2"/>
      <c r="R59" s="2"/>
    </row>
    <row r="60" spans="1:18" ht="21" x14ac:dyDescent="0.35">
      <c r="A60" s="41">
        <v>0.56000000000000005</v>
      </c>
      <c r="B60" s="44">
        <f t="shared" si="4"/>
        <v>0.85681195674354649</v>
      </c>
      <c r="C60" s="42">
        <v>94.57902448612154</v>
      </c>
      <c r="D60" s="39">
        <f t="shared" si="5"/>
        <v>1162.8162270090986</v>
      </c>
      <c r="E60" s="39">
        <f t="shared" si="6"/>
        <v>247.32480198841927</v>
      </c>
      <c r="F60" s="43">
        <f t="shared" si="7"/>
        <v>0</v>
      </c>
      <c r="H60" s="28"/>
      <c r="I60" s="28"/>
      <c r="J60" s="28"/>
      <c r="K60" s="28"/>
      <c r="L60" s="28"/>
      <c r="M60" s="2"/>
      <c r="N60" s="2"/>
      <c r="O60" s="2"/>
      <c r="P60" s="2"/>
      <c r="Q60" s="2"/>
      <c r="R60" s="2"/>
    </row>
    <row r="61" spans="1:18" ht="21" x14ac:dyDescent="0.35">
      <c r="A61" s="41">
        <v>0.56999999999999995</v>
      </c>
      <c r="B61" s="44">
        <f t="shared" si="4"/>
        <v>0.8620185835430525</v>
      </c>
      <c r="C61" s="42">
        <v>94.164163581924726</v>
      </c>
      <c r="D61" s="39">
        <f t="shared" si="5"/>
        <v>1149.3581113907369</v>
      </c>
      <c r="E61" s="39">
        <f t="shared" si="6"/>
        <v>243.8741314122793</v>
      </c>
      <c r="F61" s="43">
        <f t="shared" si="7"/>
        <v>0</v>
      </c>
      <c r="H61" s="28"/>
      <c r="I61" s="28"/>
      <c r="J61" s="28"/>
      <c r="K61" s="28"/>
      <c r="L61" s="28"/>
      <c r="M61" s="2"/>
      <c r="N61" s="2"/>
      <c r="O61" s="2"/>
      <c r="P61" s="2"/>
      <c r="Q61" s="2"/>
      <c r="R61" s="2"/>
    </row>
    <row r="62" spans="1:18" ht="21" x14ac:dyDescent="0.35">
      <c r="A62" s="41">
        <v>0.57999999999999996</v>
      </c>
      <c r="B62" s="44">
        <f t="shared" si="4"/>
        <v>0.8670894251744039</v>
      </c>
      <c r="C62" s="42">
        <v>93.754469658313752</v>
      </c>
      <c r="D62" s="39">
        <f t="shared" si="5"/>
        <v>1136.1861433319775</v>
      </c>
      <c r="E62" s="39">
        <f t="shared" si="6"/>
        <v>240.50484968441032</v>
      </c>
      <c r="F62" s="43">
        <f t="shared" si="7"/>
        <v>0</v>
      </c>
      <c r="H62" s="28"/>
      <c r="I62" s="28"/>
      <c r="J62" s="28"/>
      <c r="K62" s="28"/>
      <c r="L62" s="28"/>
      <c r="M62" s="2"/>
      <c r="N62" s="2"/>
      <c r="O62" s="2"/>
      <c r="P62" s="2"/>
      <c r="Q62" s="2"/>
      <c r="R62" s="2"/>
    </row>
    <row r="63" spans="1:18" ht="21" x14ac:dyDescent="0.35">
      <c r="A63" s="41">
        <v>0.59</v>
      </c>
      <c r="B63" s="44">
        <f t="shared" si="4"/>
        <v>0.87202911477224032</v>
      </c>
      <c r="C63" s="42">
        <v>93.349834199518938</v>
      </c>
      <c r="D63" s="39">
        <f t="shared" si="5"/>
        <v>1123.2917410625469</v>
      </c>
      <c r="E63" s="39">
        <f t="shared" si="6"/>
        <v>237.21432383682205</v>
      </c>
      <c r="F63" s="43">
        <f t="shared" si="7"/>
        <v>0</v>
      </c>
      <c r="H63" s="28"/>
      <c r="I63" s="28"/>
      <c r="J63" s="28"/>
      <c r="K63" s="28"/>
      <c r="L63" s="28"/>
      <c r="M63" s="2"/>
      <c r="N63" s="2"/>
      <c r="O63" s="2"/>
      <c r="P63" s="2"/>
      <c r="Q63" s="2"/>
      <c r="R63" s="2"/>
    </row>
    <row r="64" spans="1:18" ht="21" x14ac:dyDescent="0.35">
      <c r="A64" s="41">
        <v>0.6</v>
      </c>
      <c r="B64" s="44">
        <f t="shared" si="4"/>
        <v>0.87684209090290066</v>
      </c>
      <c r="C64" s="42">
        <v>92.950151761738624</v>
      </c>
      <c r="D64" s="39">
        <f t="shared" si="5"/>
        <v>1110.6666484770076</v>
      </c>
      <c r="E64" s="39">
        <f t="shared" si="6"/>
        <v>234.00002728448914</v>
      </c>
      <c r="F64" s="43">
        <f t="shared" si="7"/>
        <v>0</v>
      </c>
      <c r="H64" s="28"/>
      <c r="I64" s="28"/>
      <c r="J64" s="28"/>
      <c r="K64" s="28"/>
      <c r="L64" s="28"/>
      <c r="M64" s="2"/>
      <c r="N64" s="2"/>
      <c r="O64" s="2"/>
      <c r="P64" s="2"/>
      <c r="Q64" s="2"/>
      <c r="R64" s="2"/>
    </row>
    <row r="65" spans="1:18" ht="21" x14ac:dyDescent="0.35">
      <c r="A65" s="41">
        <v>0.61</v>
      </c>
      <c r="B65" s="44">
        <f t="shared" si="4"/>
        <v>0.88153260717366788</v>
      </c>
      <c r="C65" s="42">
        <v>92.55531986744181</v>
      </c>
      <c r="D65" s="39">
        <f t="shared" si="5"/>
        <v>1098.3029204130944</v>
      </c>
      <c r="E65" s="39">
        <f t="shared" si="6"/>
        <v>230.85953473849227</v>
      </c>
      <c r="F65" s="43">
        <f t="shared" si="7"/>
        <v>0</v>
      </c>
      <c r="H65" s="28"/>
      <c r="I65" s="28"/>
      <c r="J65" s="28"/>
      <c r="K65" s="28"/>
      <c r="L65" s="28"/>
      <c r="M65" s="2"/>
      <c r="N65" s="2"/>
      <c r="O65" s="2"/>
      <c r="P65" s="2"/>
      <c r="Q65" s="2"/>
      <c r="R65" s="2"/>
    </row>
    <row r="66" spans="1:18" ht="21" x14ac:dyDescent="0.35">
      <c r="A66" s="41">
        <v>0.62</v>
      </c>
      <c r="B66" s="44">
        <f t="shared" si="4"/>
        <v>0.88610474130152883</v>
      </c>
      <c r="C66" s="42">
        <v>92.165238903799789</v>
      </c>
      <c r="D66" s="39">
        <f t="shared" si="5"/>
        <v>1086.1929086921966</v>
      </c>
      <c r="E66" s="39">
        <f t="shared" si="6"/>
        <v>227.79051739694214</v>
      </c>
      <c r="F66" s="43">
        <f t="shared" si="7"/>
        <v>0</v>
      </c>
      <c r="H66" s="28"/>
      <c r="I66" s="28"/>
      <c r="J66" s="28"/>
      <c r="K66" s="28"/>
      <c r="L66" s="28"/>
      <c r="M66" s="2"/>
      <c r="N66" s="2"/>
      <c r="O66" s="2"/>
      <c r="P66" s="2"/>
      <c r="Q66" s="2"/>
      <c r="R66" s="2"/>
    </row>
    <row r="67" spans="1:18" ht="21" x14ac:dyDescent="0.35">
      <c r="A67" s="41">
        <v>0.63</v>
      </c>
      <c r="B67" s="44">
        <f t="shared" si="4"/>
        <v>0.89056240367523021</v>
      </c>
      <c r="C67" s="42">
        <v>91.779812025073483</v>
      </c>
      <c r="D67" s="39">
        <f t="shared" si="5"/>
        <v>1074.3292488780555</v>
      </c>
      <c r="E67" s="39">
        <f t="shared" si="6"/>
        <v>224.79073839682357</v>
      </c>
      <c r="F67" s="43">
        <f t="shared" si="7"/>
        <v>0</v>
      </c>
      <c r="H67" s="28"/>
      <c r="I67" s="28"/>
      <c r="J67" s="28"/>
      <c r="K67" s="28"/>
      <c r="L67" s="28"/>
      <c r="M67" s="2"/>
      <c r="N67" s="2"/>
      <c r="O67" s="2"/>
      <c r="P67" s="2"/>
      <c r="Q67" s="2"/>
      <c r="R67" s="2"/>
    </row>
    <row r="68" spans="1:18" ht="21" x14ac:dyDescent="0.35">
      <c r="A68" s="41">
        <v>0.64</v>
      </c>
      <c r="B68" s="44">
        <f t="shared" ref="B68:B99" si="8">+A68*D68/$E$1</f>
        <v>0.8949093454421676</v>
      </c>
      <c r="C68" s="42">
        <v>91.398945058793103</v>
      </c>
      <c r="D68" s="39">
        <f t="shared" ref="D68:D99" si="9">10^($I$4-$J$4/(C68+$K$4))</f>
        <v>1062.7048477125741</v>
      </c>
      <c r="E68" s="39">
        <f t="shared" ref="E68:E104" si="10">10^($I$5-$J$5/(C68+$K$5))</f>
        <v>221.85804851097825</v>
      </c>
      <c r="F68" s="43">
        <f t="shared" ref="F68:F99" si="11">+A68*D68+(1-A68)*E68-$E$1</f>
        <v>0</v>
      </c>
      <c r="H68" s="28"/>
      <c r="I68" s="28"/>
      <c r="J68" s="28"/>
      <c r="K68" s="28"/>
      <c r="L68" s="28"/>
      <c r="M68" s="2"/>
      <c r="N68" s="2"/>
      <c r="O68" s="2"/>
      <c r="P68" s="2"/>
      <c r="Q68" s="2"/>
      <c r="R68" s="2"/>
    </row>
    <row r="69" spans="1:18" ht="21" x14ac:dyDescent="0.35">
      <c r="A69" s="41">
        <v>0.65</v>
      </c>
      <c r="B69" s="44">
        <f t="shared" si="8"/>
        <v>0.89914916614943607</v>
      </c>
      <c r="C69" s="42">
        <v>91.022546415570915</v>
      </c>
      <c r="D69" s="39">
        <f t="shared" si="9"/>
        <v>1051.3128711901097</v>
      </c>
      <c r="E69" s="39">
        <f t="shared" si="10"/>
        <v>218.99038207551169</v>
      </c>
      <c r="F69" s="43">
        <f t="shared" si="11"/>
        <v>0</v>
      </c>
      <c r="H69" s="28"/>
      <c r="I69" s="28"/>
      <c r="J69" s="28"/>
      <c r="K69" s="28"/>
      <c r="L69" s="28"/>
      <c r="M69" s="2"/>
      <c r="N69" s="2"/>
      <c r="O69" s="2"/>
      <c r="P69" s="2"/>
      <c r="Q69" s="2"/>
      <c r="R69" s="2"/>
    </row>
    <row r="70" spans="1:18" ht="21" x14ac:dyDescent="0.35">
      <c r="A70" s="41">
        <v>0.66</v>
      </c>
      <c r="B70" s="44">
        <f t="shared" si="8"/>
        <v>0.903285320966428</v>
      </c>
      <c r="C70" s="42">
        <v>90.650527002395989</v>
      </c>
      <c r="D70" s="39">
        <f t="shared" si="9"/>
        <v>1040.1467332340685</v>
      </c>
      <c r="E70" s="39">
        <f t="shared" si="10"/>
        <v>216.18575313386575</v>
      </c>
      <c r="F70" s="43">
        <f t="shared" si="11"/>
        <v>0</v>
      </c>
      <c r="H70" s="28"/>
      <c r="I70" s="28"/>
      <c r="J70" s="28"/>
      <c r="K70" s="28"/>
      <c r="L70" s="28"/>
      <c r="M70" s="2"/>
      <c r="N70" s="2"/>
      <c r="O70" s="2"/>
      <c r="P70" s="2"/>
      <c r="Q70" s="2"/>
      <c r="R70" s="2"/>
    </row>
    <row r="71" spans="1:18" ht="21" x14ac:dyDescent="0.35">
      <c r="A71" s="41">
        <v>0.67</v>
      </c>
      <c r="B71" s="44">
        <f t="shared" si="8"/>
        <v>0.90732112751453975</v>
      </c>
      <c r="C71" s="42">
        <v>90.282800139265689</v>
      </c>
      <c r="D71" s="39">
        <f t="shared" si="9"/>
        <v>1029.200084941866</v>
      </c>
      <c r="E71" s="39">
        <f t="shared" si="10"/>
        <v>213.44225178469563</v>
      </c>
      <c r="F71" s="43">
        <f t="shared" si="11"/>
        <v>0</v>
      </c>
      <c r="H71" s="28"/>
      <c r="I71" s="28"/>
      <c r="J71" s="28"/>
      <c r="K71" s="28"/>
      <c r="L71" s="28"/>
      <c r="M71" s="2"/>
      <c r="N71" s="2"/>
      <c r="O71" s="2"/>
      <c r="P71" s="2"/>
      <c r="Q71" s="2"/>
      <c r="R71" s="2"/>
    </row>
    <row r="72" spans="1:18" ht="21" x14ac:dyDescent="0.35">
      <c r="A72" s="41">
        <v>0.68</v>
      </c>
      <c r="B72" s="44">
        <f t="shared" si="8"/>
        <v>0.91125977232778144</v>
      </c>
      <c r="C72" s="42">
        <v>89.919281479014003</v>
      </c>
      <c r="D72" s="39">
        <f t="shared" si="9"/>
        <v>1018.4668043663439</v>
      </c>
      <c r="E72" s="39">
        <f t="shared" si="10"/>
        <v>210.75804072152019</v>
      </c>
      <c r="F72" s="43">
        <f t="shared" si="11"/>
        <v>0</v>
      </c>
      <c r="H72" s="28"/>
      <c r="I72" s="28"/>
      <c r="J72" s="28"/>
      <c r="K72" s="28"/>
      <c r="L72" s="28"/>
      <c r="M72" s="2"/>
      <c r="N72" s="2"/>
      <c r="O72" s="2"/>
      <c r="P72" s="2"/>
      <c r="Q72" s="2"/>
      <c r="R72" s="2"/>
    </row>
    <row r="73" spans="1:18" ht="21" x14ac:dyDescent="0.35">
      <c r="A73" s="41">
        <v>0.69</v>
      </c>
      <c r="B73" s="44">
        <f t="shared" si="8"/>
        <v>0.91510431696657679</v>
      </c>
      <c r="C73" s="42">
        <v>89.559888930204465</v>
      </c>
      <c r="D73" s="39">
        <f t="shared" si="9"/>
        <v>1007.9409868037658</v>
      </c>
      <c r="E73" s="39">
        <f t="shared" si="10"/>
        <v>208.13135195290832</v>
      </c>
      <c r="F73" s="43">
        <f t="shared" si="11"/>
        <v>0</v>
      </c>
      <c r="H73" s="28"/>
      <c r="I73" s="28"/>
      <c r="J73" s="28"/>
      <c r="K73" s="28"/>
      <c r="L73" s="28"/>
      <c r="M73" s="2"/>
      <c r="N73" s="2"/>
      <c r="O73" s="2"/>
      <c r="P73" s="2"/>
      <c r="Q73" s="2"/>
      <c r="R73" s="2"/>
    </row>
    <row r="74" spans="1:18" ht="21" x14ac:dyDescent="0.35">
      <c r="A74" s="41">
        <v>0.7</v>
      </c>
      <c r="B74" s="44">
        <f t="shared" si="8"/>
        <v>0.91885770380553067</v>
      </c>
      <c r="C74" s="42">
        <v>89.204542582959022</v>
      </c>
      <c r="D74" s="39">
        <f t="shared" si="9"/>
        <v>997.61693556029047</v>
      </c>
      <c r="E74" s="39">
        <f t="shared" si="10"/>
        <v>205.56048369265747</v>
      </c>
      <c r="F74" s="43">
        <f t="shared" si="11"/>
        <v>0</v>
      </c>
      <c r="H74" s="28"/>
      <c r="I74" s="28"/>
      <c r="J74" s="28"/>
      <c r="K74" s="28"/>
      <c r="L74" s="28"/>
      <c r="M74" s="2"/>
      <c r="N74" s="2"/>
      <c r="O74" s="2"/>
      <c r="P74" s="2"/>
      <c r="Q74" s="2"/>
      <c r="R74" s="2"/>
    </row>
    <row r="75" spans="1:18" ht="21" x14ac:dyDescent="0.35">
      <c r="A75" s="41">
        <v>0.71</v>
      </c>
      <c r="B75" s="44">
        <f t="shared" si="8"/>
        <v>0.92252276151455714</v>
      </c>
      <c r="C75" s="42">
        <v>88.853164637600756</v>
      </c>
      <c r="D75" s="39">
        <f t="shared" si="9"/>
        <v>987.48915317051194</v>
      </c>
      <c r="E75" s="39">
        <f t="shared" si="10"/>
        <v>203.04379741012556</v>
      </c>
      <c r="F75" s="43">
        <f t="shared" si="11"/>
        <v>0</v>
      </c>
      <c r="H75" s="28"/>
      <c r="I75" s="28"/>
      <c r="J75" s="28"/>
      <c r="K75" s="28"/>
      <c r="L75" s="28"/>
      <c r="M75" s="2"/>
      <c r="N75" s="2"/>
      <c r="O75" s="2"/>
      <c r="P75" s="2"/>
      <c r="Q75" s="2"/>
      <c r="R75" s="2"/>
    </row>
    <row r="76" spans="1:18" ht="21" x14ac:dyDescent="0.35">
      <c r="A76" s="41">
        <v>0.72</v>
      </c>
      <c r="B76" s="44">
        <f t="shared" si="8"/>
        <v>0.9261022102515607</v>
      </c>
      <c r="C76" s="42">
        <v>88.505679335994401</v>
      </c>
      <c r="D76" s="39">
        <f t="shared" si="9"/>
        <v>977.55233304331409</v>
      </c>
      <c r="E76" s="39">
        <f t="shared" si="10"/>
        <v>200.57971503148079</v>
      </c>
      <c r="F76" s="43">
        <f t="shared" si="11"/>
        <v>0</v>
      </c>
      <c r="H76" s="28"/>
      <c r="I76" s="28"/>
      <c r="J76" s="28"/>
      <c r="K76" s="28"/>
      <c r="L76" s="28"/>
      <c r="M76" s="2"/>
      <c r="N76" s="2"/>
      <c r="O76" s="2"/>
      <c r="P76" s="2"/>
      <c r="Q76" s="2"/>
      <c r="R76" s="2"/>
    </row>
    <row r="77" spans="1:18" ht="21" x14ac:dyDescent="0.35">
      <c r="A77" s="41">
        <v>0.73</v>
      </c>
      <c r="B77" s="44">
        <f t="shared" si="8"/>
        <v>0.92959866658359258</v>
      </c>
      <c r="C77" s="42">
        <v>88.162012895471008</v>
      </c>
      <c r="D77" s="39">
        <f t="shared" si="9"/>
        <v>967.80135151168543</v>
      </c>
      <c r="E77" s="39">
        <f t="shared" si="10"/>
        <v>198.16671628322462</v>
      </c>
      <c r="F77" s="43">
        <f t="shared" si="11"/>
        <v>1.0231815394945443E-12</v>
      </c>
      <c r="H77" s="28"/>
      <c r="I77" s="28"/>
      <c r="J77" s="28"/>
      <c r="K77" s="28"/>
      <c r="L77" s="28"/>
      <c r="M77" s="2"/>
      <c r="N77" s="2"/>
      <c r="O77" s="2"/>
      <c r="P77" s="2"/>
      <c r="Q77" s="2"/>
      <c r="R77" s="2"/>
    </row>
    <row r="78" spans="1:18" ht="21" x14ac:dyDescent="0.35">
      <c r="A78" s="41">
        <v>0.74</v>
      </c>
      <c r="B78" s="44">
        <f t="shared" si="8"/>
        <v>0.93301464815240776</v>
      </c>
      <c r="C78" s="42">
        <v>87.82209344523126</v>
      </c>
      <c r="D78" s="39">
        <f t="shared" si="9"/>
        <v>958.23126026463501</v>
      </c>
      <c r="E78" s="39">
        <f t="shared" si="10"/>
        <v>195.80333616988443</v>
      </c>
      <c r="F78" s="43">
        <f t="shared" si="11"/>
        <v>0</v>
      </c>
      <c r="H78" s="28"/>
      <c r="I78" s="28"/>
      <c r="J78" s="28"/>
      <c r="K78" s="28"/>
      <c r="L78" s="28"/>
      <c r="M78" s="2"/>
      <c r="N78" s="2"/>
      <c r="O78" s="2"/>
      <c r="P78" s="2"/>
      <c r="Q78" s="2"/>
      <c r="R78" s="2"/>
    </row>
    <row r="79" spans="1:18" ht="21" x14ac:dyDescent="0.35">
      <c r="A79" s="41">
        <v>0.75</v>
      </c>
      <c r="B79" s="44">
        <f t="shared" si="8"/>
        <v>0.9363525780992441</v>
      </c>
      <c r="C79" s="42">
        <v>87.485850965124101</v>
      </c>
      <c r="D79" s="39">
        <f t="shared" si="9"/>
        <v>948.83727914056738</v>
      </c>
      <c r="E79" s="39">
        <f t="shared" si="10"/>
        <v>193.48816257829614</v>
      </c>
      <c r="F79" s="43">
        <f t="shared" si="11"/>
        <v>0</v>
      </c>
      <c r="H79" s="28"/>
      <c r="I79" s="28"/>
      <c r="J79" s="28"/>
      <c r="K79" s="28"/>
      <c r="L79" s="28"/>
      <c r="M79" s="2"/>
      <c r="N79" s="2"/>
      <c r="O79" s="2"/>
      <c r="P79" s="2"/>
      <c r="Q79" s="2"/>
      <c r="R79" s="2"/>
    </row>
    <row r="80" spans="1:18" ht="21" x14ac:dyDescent="0.35">
      <c r="A80" s="41">
        <v>0.76</v>
      </c>
      <c r="B80" s="44">
        <f t="shared" si="8"/>
        <v>0.93961478926273867</v>
      </c>
      <c r="C80" s="42">
        <v>87.153217226702424</v>
      </c>
      <c r="D80" s="39">
        <f t="shared" si="9"/>
        <v>939.61478926273867</v>
      </c>
      <c r="E80" s="39">
        <f t="shared" si="10"/>
        <v>191.21983400132862</v>
      </c>
      <c r="F80" s="43">
        <f t="shared" si="11"/>
        <v>0</v>
      </c>
      <c r="H80" s="28"/>
      <c r="I80" s="28"/>
      <c r="J80" s="28"/>
      <c r="K80" s="28"/>
      <c r="L80" s="28"/>
      <c r="M80" s="2"/>
      <c r="N80" s="2"/>
      <c r="O80" s="2"/>
      <c r="P80" s="2"/>
      <c r="Q80" s="2"/>
      <c r="R80" s="2"/>
    </row>
    <row r="81" spans="1:18" ht="21" x14ac:dyDescent="0.35">
      <c r="A81" s="41">
        <v>0.77</v>
      </c>
      <c r="B81" s="44">
        <f t="shared" si="8"/>
        <v>0.94280352816301327</v>
      </c>
      <c r="C81" s="42">
        <v>86.824125736462506</v>
      </c>
      <c r="D81" s="39">
        <f t="shared" si="9"/>
        <v>930.55932649855856</v>
      </c>
      <c r="E81" s="39">
        <f t="shared" si="10"/>
        <v>188.99703737439171</v>
      </c>
      <c r="F81" s="43">
        <f t="shared" si="11"/>
        <v>0</v>
      </c>
      <c r="H81" s="28"/>
      <c r="I81" s="28"/>
      <c r="J81" s="28"/>
      <c r="K81" s="28"/>
      <c r="L81" s="28"/>
      <c r="M81" s="2"/>
      <c r="N81" s="2"/>
      <c r="O81" s="2"/>
      <c r="P81" s="2"/>
      <c r="Q81" s="2"/>
      <c r="R81" s="2"/>
    </row>
    <row r="82" spans="1:18" ht="21" x14ac:dyDescent="0.35">
      <c r="A82" s="41">
        <v>0.78</v>
      </c>
      <c r="B82" s="44">
        <f t="shared" si="8"/>
        <v>0.94592095878413374</v>
      </c>
      <c r="C82" s="42">
        <v>86.498511681177362</v>
      </c>
      <c r="D82" s="39">
        <f t="shared" si="9"/>
        <v>921.66657522556613</v>
      </c>
      <c r="E82" s="39">
        <f t="shared" si="10"/>
        <v>186.81850601845079</v>
      </c>
      <c r="F82" s="43">
        <f t="shared" si="11"/>
        <v>0</v>
      </c>
      <c r="H82" s="28"/>
      <c r="I82" s="28"/>
      <c r="J82" s="28"/>
      <c r="K82" s="28"/>
      <c r="L82" s="28"/>
      <c r="M82" s="2"/>
      <c r="N82" s="2"/>
      <c r="O82" s="2"/>
      <c r="P82" s="2"/>
      <c r="Q82" s="2"/>
      <c r="R82" s="2"/>
    </row>
    <row r="83" spans="1:18" ht="21" x14ac:dyDescent="0.35">
      <c r="A83" s="41">
        <v>0.79</v>
      </c>
      <c r="B83" s="44">
        <f t="shared" si="8"/>
        <v>0.9489691661663594</v>
      </c>
      <c r="C83" s="42">
        <v>86.176311875237914</v>
      </c>
      <c r="D83" s="39">
        <f t="shared" si="9"/>
        <v>912.93236238788995</v>
      </c>
      <c r="E83" s="39">
        <f t="shared" si="10"/>
        <v>184.6830176836508</v>
      </c>
      <c r="F83" s="43">
        <f t="shared" si="11"/>
        <v>0</v>
      </c>
      <c r="H83" s="28"/>
      <c r="I83" s="28"/>
      <c r="J83" s="28"/>
      <c r="K83" s="28"/>
      <c r="L83" s="28"/>
      <c r="M83" s="2"/>
      <c r="N83" s="2"/>
      <c r="O83" s="2"/>
      <c r="P83" s="2"/>
      <c r="Q83" s="2"/>
      <c r="R83" s="2"/>
    </row>
    <row r="84" spans="1:18" ht="21" x14ac:dyDescent="0.35">
      <c r="A84" s="41">
        <v>0.8</v>
      </c>
      <c r="B84" s="44">
        <f t="shared" si="8"/>
        <v>0.95195015981893649</v>
      </c>
      <c r="C84" s="42">
        <v>85.857464709920251</v>
      </c>
      <c r="D84" s="39">
        <f t="shared" si="9"/>
        <v>904.35265182798969</v>
      </c>
      <c r="E84" s="39">
        <f t="shared" si="10"/>
        <v>182.58939268804116</v>
      </c>
      <c r="F84" s="43">
        <f t="shared" si="11"/>
        <v>0</v>
      </c>
      <c r="H84" s="28"/>
      <c r="I84" s="28"/>
      <c r="J84" s="28"/>
      <c r="K84" s="28"/>
      <c r="L84" s="28"/>
      <c r="M84" s="2"/>
      <c r="N84" s="2"/>
      <c r="O84" s="2"/>
      <c r="P84" s="2"/>
      <c r="Q84" s="2"/>
      <c r="R84" s="2"/>
    </row>
    <row r="85" spans="1:18" ht="21" x14ac:dyDescent="0.35">
      <c r="A85" s="41">
        <v>0.81</v>
      </c>
      <c r="B85" s="44">
        <f t="shared" si="8"/>
        <v>0.95486587696345449</v>
      </c>
      <c r="C85" s="42">
        <v>85.541910104499721</v>
      </c>
      <c r="D85" s="39">
        <f t="shared" si="9"/>
        <v>895.9235388792905</v>
      </c>
      <c r="E85" s="39">
        <f t="shared" si="10"/>
        <v>180.53649214618443</v>
      </c>
      <c r="F85" s="43">
        <f t="shared" si="11"/>
        <v>0</v>
      </c>
      <c r="H85" s="28"/>
      <c r="I85" s="28"/>
      <c r="J85" s="28"/>
      <c r="K85" s="28"/>
      <c r="L85" s="28"/>
      <c r="M85" s="2"/>
      <c r="N85" s="2"/>
      <c r="O85" s="2"/>
      <c r="P85" s="2"/>
      <c r="Q85" s="2"/>
      <c r="R85" s="2"/>
    </row>
    <row r="86" spans="1:18" ht="21" x14ac:dyDescent="0.35">
      <c r="A86" s="41">
        <v>0.82</v>
      </c>
      <c r="B86" s="44">
        <f t="shared" si="8"/>
        <v>0.95771818561723443</v>
      </c>
      <c r="C86" s="42">
        <v>85.229589459137969</v>
      </c>
      <c r="D86" s="39">
        <f t="shared" si="9"/>
        <v>887.64124520621738</v>
      </c>
      <c r="E86" s="39">
        <f t="shared" si="10"/>
        <v>178.52321628279068</v>
      </c>
      <c r="F86" s="43">
        <f t="shared" si="11"/>
        <v>0</v>
      </c>
      <c r="H86" s="28"/>
      <c r="I86" s="28"/>
      <c r="J86" s="28"/>
      <c r="K86" s="28"/>
      <c r="L86" s="28"/>
      <c r="M86" s="2"/>
      <c r="N86" s="2"/>
      <c r="O86" s="2"/>
      <c r="P86" s="2"/>
      <c r="Q86" s="2"/>
      <c r="R86" s="2"/>
    </row>
    <row r="87" spans="1:18" ht="21" x14ac:dyDescent="0.35">
      <c r="A87" s="41">
        <v>0.83</v>
      </c>
      <c r="B87" s="44">
        <f t="shared" si="8"/>
        <v>0.96050888752559016</v>
      </c>
      <c r="C87" s="42">
        <v>84.920445609469951</v>
      </c>
      <c r="D87" s="39">
        <f t="shared" si="9"/>
        <v>879.50211387885361</v>
      </c>
      <c r="E87" s="39">
        <f t="shared" si="10"/>
        <v>176.54850282677421</v>
      </c>
      <c r="F87" s="43">
        <f t="shared" si="11"/>
        <v>0</v>
      </c>
      <c r="H87" s="28"/>
      <c r="I87" s="28"/>
      <c r="J87" s="28"/>
      <c r="K87" s="28"/>
      <c r="L87" s="28"/>
      <c r="M87" s="2"/>
      <c r="N87" s="2"/>
      <c r="O87" s="2"/>
      <c r="P87" s="2"/>
      <c r="Q87" s="2"/>
      <c r="R87" s="2"/>
    </row>
    <row r="88" spans="1:18" ht="21" x14ac:dyDescent="0.35">
      <c r="A88" s="41">
        <v>0.84</v>
      </c>
      <c r="B88" s="44">
        <f t="shared" si="8"/>
        <v>0.96323972095128096</v>
      </c>
      <c r="C88" s="42">
        <v>84.614422782822516</v>
      </c>
      <c r="D88" s="39">
        <f t="shared" si="9"/>
        <v>871.50260467020667</v>
      </c>
      <c r="E88" s="39">
        <f t="shared" si="10"/>
        <v>174.61132548141919</v>
      </c>
      <c r="F88" s="43">
        <f t="shared" si="11"/>
        <v>0</v>
      </c>
      <c r="H88" s="28"/>
      <c r="I88" s="28"/>
      <c r="J88" s="28"/>
      <c r="K88" s="28"/>
      <c r="L88" s="28"/>
      <c r="M88" s="2"/>
      <c r="N88" s="2"/>
      <c r="O88" s="2"/>
      <c r="P88" s="2"/>
      <c r="Q88" s="2"/>
      <c r="R88" s="2"/>
    </row>
    <row r="89" spans="1:18" ht="21" x14ac:dyDescent="0.35">
      <c r="A89" s="41">
        <v>0.85</v>
      </c>
      <c r="B89" s="44">
        <f t="shared" si="8"/>
        <v>0.96591236332895991</v>
      </c>
      <c r="C89" s="42">
        <v>84.311466555999218</v>
      </c>
      <c r="D89" s="39">
        <f t="shared" si="9"/>
        <v>863.63928956471716</v>
      </c>
      <c r="E89" s="39">
        <f t="shared" si="10"/>
        <v>172.7106924665986</v>
      </c>
      <c r="F89" s="43">
        <f t="shared" si="11"/>
        <v>0</v>
      </c>
      <c r="H89" s="28"/>
      <c r="I89" s="28"/>
      <c r="J89" s="28"/>
      <c r="K89" s="28"/>
      <c r="L89" s="28"/>
      <c r="M89" s="2"/>
      <c r="N89" s="2"/>
      <c r="O89" s="2"/>
      <c r="P89" s="2"/>
      <c r="Q89" s="2"/>
      <c r="R89" s="2"/>
    </row>
    <row r="90" spans="1:18" ht="21" x14ac:dyDescent="0.35">
      <c r="A90" s="41">
        <v>0.86</v>
      </c>
      <c r="B90" s="44">
        <f t="shared" si="8"/>
        <v>0.96852843379198394</v>
      </c>
      <c r="C90" s="42">
        <v>84.011523814568235</v>
      </c>
      <c r="D90" s="39">
        <f t="shared" si="9"/>
        <v>855.90884846733468</v>
      </c>
      <c r="E90" s="39">
        <f t="shared" si="10"/>
        <v>170.84564512922495</v>
      </c>
      <c r="F90" s="43">
        <f t="shared" si="11"/>
        <v>0</v>
      </c>
      <c r="H90" s="28"/>
      <c r="I90" s="28"/>
      <c r="J90" s="28"/>
      <c r="K90" s="28"/>
      <c r="L90" s="28"/>
      <c r="M90" s="2"/>
      <c r="N90" s="2"/>
      <c r="O90" s="2"/>
      <c r="P90" s="2"/>
      <c r="Q90" s="2"/>
      <c r="R90" s="2"/>
    </row>
    <row r="91" spans="1:18" ht="21" x14ac:dyDescent="0.35">
      <c r="A91" s="41">
        <v>0.87</v>
      </c>
      <c r="B91" s="44">
        <f t="shared" si="8"/>
        <v>0.97108949557844271</v>
      </c>
      <c r="C91" s="42">
        <v>83.714542713592806</v>
      </c>
      <c r="D91" s="39">
        <f t="shared" si="9"/>
        <v>848.30806510300738</v>
      </c>
      <c r="E91" s="39">
        <f t="shared" si="10"/>
        <v>169.01525661833062</v>
      </c>
      <c r="F91" s="43">
        <f t="shared" si="11"/>
        <v>0</v>
      </c>
      <c r="H91" s="28"/>
      <c r="I91" s="28"/>
      <c r="J91" s="28"/>
      <c r="K91" s="28"/>
      <c r="L91" s="28"/>
      <c r="M91" s="2"/>
      <c r="N91" s="2"/>
      <c r="O91" s="2"/>
      <c r="P91" s="2"/>
      <c r="Q91" s="2"/>
      <c r="R91" s="2"/>
    </row>
    <row r="92" spans="1:18" ht="21" x14ac:dyDescent="0.35">
      <c r="A92" s="41">
        <v>0.88</v>
      </c>
      <c r="B92" s="44">
        <f t="shared" si="8"/>
        <v>0.97359705832293741</v>
      </c>
      <c r="C92" s="42">
        <v>83.420472639747359</v>
      </c>
      <c r="D92" s="39">
        <f t="shared" si="9"/>
        <v>840.83382309708236</v>
      </c>
      <c r="E92" s="39">
        <f t="shared" si="10"/>
        <v>167.21863062139786</v>
      </c>
      <c r="F92" s="43">
        <f t="shared" si="11"/>
        <v>0</v>
      </c>
      <c r="H92" s="28"/>
      <c r="I92" s="28"/>
      <c r="J92" s="28"/>
      <c r="K92" s="28"/>
      <c r="L92" s="28"/>
      <c r="M92" s="2"/>
      <c r="N92" s="2"/>
      <c r="O92" s="2"/>
      <c r="P92" s="2"/>
      <c r="Q92" s="2"/>
      <c r="R92" s="2"/>
    </row>
    <row r="93" spans="1:18" ht="21" x14ac:dyDescent="0.35">
      <c r="A93" s="41">
        <v>0.89</v>
      </c>
      <c r="B93" s="44">
        <f t="shared" si="8"/>
        <v>0.97605258024018293</v>
      </c>
      <c r="C93" s="42">
        <v>83.129264174763733</v>
      </c>
      <c r="D93" s="39">
        <f t="shared" si="9"/>
        <v>833.48310222757186</v>
      </c>
      <c r="E93" s="39">
        <f t="shared" si="10"/>
        <v>165.45490015874125</v>
      </c>
      <c r="F93" s="43">
        <f t="shared" si="11"/>
        <v>0</v>
      </c>
      <c r="H93" s="28"/>
      <c r="I93" s="28"/>
      <c r="J93" s="28"/>
      <c r="K93" s="28"/>
      <c r="L93" s="28"/>
      <c r="M93" s="2"/>
      <c r="N93" s="2"/>
      <c r="O93" s="2"/>
      <c r="P93" s="2"/>
      <c r="Q93" s="2"/>
      <c r="R93" s="2"/>
    </row>
    <row r="94" spans="1:18" ht="21" x14ac:dyDescent="0.35">
      <c r="A94" s="41">
        <v>0.9</v>
      </c>
      <c r="B94" s="44">
        <f t="shared" si="8"/>
        <v>0.97845747020619211</v>
      </c>
      <c r="C94" s="42">
        <v>82.840869060155214</v>
      </c>
      <c r="D94" s="39">
        <f t="shared" si="9"/>
        <v>826.25297484078453</v>
      </c>
      <c r="E94" s="39">
        <f t="shared" si="10"/>
        <v>163.72322643293688</v>
      </c>
      <c r="F94" s="43">
        <f t="shared" si="11"/>
        <v>0</v>
      </c>
      <c r="H94" s="28"/>
      <c r="I94" s="28"/>
      <c r="J94" s="28"/>
      <c r="K94" s="28"/>
      <c r="L94" s="28"/>
      <c r="M94" s="2"/>
      <c r="N94" s="2"/>
      <c r="O94" s="2"/>
      <c r="P94" s="2"/>
      <c r="Q94" s="2"/>
      <c r="R94" s="2"/>
    </row>
    <row r="95" spans="1:18" ht="21" x14ac:dyDescent="0.35">
      <c r="A95" s="41">
        <v>0.91</v>
      </c>
      <c r="B95" s="44">
        <f t="shared" si="8"/>
        <v>0.98081308974244397</v>
      </c>
      <c r="C95" s="42">
        <v>82.555240163167625</v>
      </c>
      <c r="D95" s="39">
        <f t="shared" si="9"/>
        <v>819.14060242226083</v>
      </c>
      <c r="E95" s="39">
        <f t="shared" si="10"/>
        <v>162.02279773046914</v>
      </c>
      <c r="F95" s="43">
        <f t="shared" si="11"/>
        <v>0</v>
      </c>
      <c r="H95" s="28"/>
      <c r="I95" s="28"/>
      <c r="J95" s="28"/>
      <c r="K95" s="28"/>
      <c r="L95" s="28"/>
      <c r="M95" s="2"/>
      <c r="N95" s="2"/>
      <c r="O95" s="2"/>
      <c r="P95" s="2"/>
      <c r="Q95" s="2"/>
      <c r="R95" s="2"/>
    </row>
    <row r="96" spans="1:18" ht="21" x14ac:dyDescent="0.35">
      <c r="A96" s="41">
        <v>0.92</v>
      </c>
      <c r="B96" s="44">
        <f t="shared" si="8"/>
        <v>0.98312075490811457</v>
      </c>
      <c r="C96" s="42">
        <v>82.272331443909337</v>
      </c>
      <c r="D96" s="39">
        <f t="shared" si="9"/>
        <v>812.1432323153989</v>
      </c>
      <c r="E96" s="39">
        <f t="shared" si="10"/>
        <v>160.35282837291038</v>
      </c>
      <c r="F96" s="43">
        <f t="shared" si="11"/>
        <v>0</v>
      </c>
      <c r="H96" s="28"/>
      <c r="I96" s="28"/>
      <c r="J96" s="28"/>
      <c r="K96" s="28"/>
      <c r="L96" s="28"/>
      <c r="M96" s="2"/>
      <c r="N96" s="2"/>
      <c r="O96" s="2"/>
      <c r="P96" s="2"/>
      <c r="Q96" s="2"/>
      <c r="R96" s="2"/>
    </row>
    <row r="97" spans="1:18" ht="21" x14ac:dyDescent="0.35">
      <c r="A97" s="41">
        <v>0.93</v>
      </c>
      <c r="B97" s="44">
        <f t="shared" si="8"/>
        <v>0.98538173810518537</v>
      </c>
      <c r="C97" s="42">
        <v>81.992097923613997</v>
      </c>
      <c r="D97" s="39">
        <f t="shared" si="9"/>
        <v>805.25819458058152</v>
      </c>
      <c r="E97" s="39">
        <f t="shared" si="10"/>
        <v>158.71255771512324</v>
      </c>
      <c r="F97" s="43">
        <f t="shared" si="11"/>
        <v>0</v>
      </c>
      <c r="H97" s="28"/>
      <c r="I97" s="28"/>
      <c r="J97" s="28"/>
      <c r="K97" s="28"/>
      <c r="L97" s="28"/>
      <c r="M97" s="2"/>
      <c r="N97" s="2"/>
      <c r="O97" s="2"/>
      <c r="P97" s="2"/>
      <c r="Q97" s="2"/>
      <c r="R97" s="2"/>
    </row>
    <row r="98" spans="1:18" ht="21" x14ac:dyDescent="0.35">
      <c r="A98" s="41">
        <v>0.94</v>
      </c>
      <c r="B98" s="44">
        <f t="shared" si="8"/>
        <v>0.98759726980093876</v>
      </c>
      <c r="C98" s="42">
        <v>81.714495653991975</v>
      </c>
      <c r="D98" s="39">
        <f t="shared" si="9"/>
        <v>798.48289898799305</v>
      </c>
      <c r="E98" s="39">
        <f t="shared" si="10"/>
        <v>157.10124918809743</v>
      </c>
      <c r="F98" s="43">
        <f t="shared" si="11"/>
        <v>0</v>
      </c>
      <c r="H98" s="28"/>
      <c r="I98" s="28"/>
      <c r="J98" s="28"/>
      <c r="K98" s="28"/>
      <c r="L98" s="28"/>
      <c r="M98" s="2"/>
      <c r="N98" s="2"/>
      <c r="O98" s="2"/>
      <c r="P98" s="2"/>
      <c r="Q98" s="2"/>
      <c r="R98" s="2"/>
    </row>
    <row r="99" spans="1:18" ht="21" x14ac:dyDescent="0.35">
      <c r="A99" s="41">
        <v>0.95</v>
      </c>
      <c r="B99" s="44">
        <f t="shared" si="8"/>
        <v>0.98976854017209348</v>
      </c>
      <c r="C99" s="42">
        <v>81.439481687627875</v>
      </c>
      <c r="D99" s="39">
        <f t="shared" si="9"/>
        <v>791.81483213767478</v>
      </c>
      <c r="E99" s="39">
        <f t="shared" si="10"/>
        <v>155.51818938417998</v>
      </c>
      <c r="F99" s="43">
        <f t="shared" si="11"/>
        <v>0</v>
      </c>
      <c r="H99" s="28"/>
      <c r="I99" s="28"/>
      <c r="J99" s="28"/>
      <c r="K99" s="28"/>
      <c r="L99" s="28"/>
      <c r="M99" s="2"/>
      <c r="N99" s="2"/>
      <c r="O99" s="2"/>
      <c r="P99" s="2"/>
      <c r="Q99" s="2"/>
      <c r="R99" s="2"/>
    </row>
    <row r="100" spans="1:18" ht="21" x14ac:dyDescent="0.35">
      <c r="A100" s="41">
        <v>0.96</v>
      </c>
      <c r="B100" s="44">
        <f t="shared" ref="B100:B104" si="12">+A100*D100/$E$1</f>
        <v>0.99189670067460078</v>
      </c>
      <c r="C100" s="42">
        <v>81.167014049383795</v>
      </c>
      <c r="D100" s="39">
        <f t="shared" ref="D100:D104" si="13">10^($I$4-$J$4/(C100+$K$4))</f>
        <v>785.25155470072571</v>
      </c>
      <c r="E100" s="39">
        <f t="shared" si="10"/>
        <v>153.96268718257699</v>
      </c>
      <c r="F100" s="43">
        <f t="shared" ref="F100:F104" si="14">+A100*D100+(1-A100)*E100-$E$1</f>
        <v>0</v>
      </c>
      <c r="H100" s="28"/>
      <c r="I100" s="28"/>
      <c r="J100" s="28"/>
      <c r="K100" s="28"/>
      <c r="L100" s="28"/>
      <c r="M100" s="2"/>
      <c r="N100" s="2"/>
      <c r="O100" s="2"/>
      <c r="P100" s="2"/>
      <c r="Q100" s="2"/>
      <c r="R100" s="2"/>
    </row>
    <row r="101" spans="1:18" ht="21" x14ac:dyDescent="0.35">
      <c r="A101" s="41">
        <v>0.97</v>
      </c>
      <c r="B101" s="44">
        <f t="shared" si="12"/>
        <v>0.9939828655429036</v>
      </c>
      <c r="C101" s="42">
        <v>80.897051708769581</v>
      </c>
      <c r="D101" s="39">
        <f t="shared" si="13"/>
        <v>778.79069877588324</v>
      </c>
      <c r="E101" s="39">
        <f t="shared" si="10"/>
        <v>152.43407291311973</v>
      </c>
      <c r="F101" s="43">
        <f t="shared" si="14"/>
        <v>0</v>
      </c>
      <c r="H101" s="28"/>
      <c r="I101" s="28"/>
      <c r="J101" s="28"/>
      <c r="K101" s="28"/>
      <c r="L101" s="28"/>
      <c r="M101" s="2"/>
      <c r="N101" s="2"/>
      <c r="O101" s="2"/>
      <c r="P101" s="2"/>
      <c r="Q101" s="2"/>
      <c r="R101" s="2"/>
    </row>
    <row r="102" spans="1:18" ht="21" x14ac:dyDescent="0.35">
      <c r="A102" s="41">
        <v>0.98</v>
      </c>
      <c r="B102" s="44">
        <f t="shared" si="12"/>
        <v>0.99602811322219864</v>
      </c>
      <c r="C102" s="42">
        <v>80.629554553242698</v>
      </c>
      <c r="D102" s="39">
        <f t="shared" si="13"/>
        <v>772.42996535599082</v>
      </c>
      <c r="E102" s="39">
        <f t="shared" si="10"/>
        <v>150.93169755640983</v>
      </c>
      <c r="F102" s="43">
        <f t="shared" si="14"/>
        <v>0</v>
      </c>
      <c r="H102" s="28"/>
      <c r="I102" s="28"/>
      <c r="J102" s="28"/>
      <c r="K102" s="28"/>
      <c r="L102" s="28"/>
      <c r="M102" s="2"/>
      <c r="N102" s="2"/>
      <c r="O102" s="2"/>
      <c r="P102" s="2"/>
      <c r="Q102" s="2"/>
      <c r="R102" s="2"/>
    </row>
    <row r="103" spans="1:18" ht="21" x14ac:dyDescent="0.35">
      <c r="A103" s="41">
        <v>0.99</v>
      </c>
      <c r="B103" s="44">
        <f t="shared" si="12"/>
        <v>0.99803348773712408</v>
      </c>
      <c r="C103" s="42">
        <v>80.364483362402638</v>
      </c>
      <c r="D103" s="39">
        <f t="shared" si="13"/>
        <v>766.16712189920634</v>
      </c>
      <c r="E103" s="39">
        <f t="shared" si="10"/>
        <v>149.45493197854628</v>
      </c>
      <c r="F103" s="43">
        <f t="shared" si="14"/>
        <v>0</v>
      </c>
      <c r="H103" s="28"/>
      <c r="I103" s="28"/>
      <c r="J103" s="28"/>
      <c r="K103" s="28"/>
      <c r="L103" s="28"/>
      <c r="M103" s="2"/>
      <c r="N103" s="2"/>
      <c r="O103" s="2"/>
      <c r="P103" s="2"/>
      <c r="Q103" s="2"/>
      <c r="R103" s="2"/>
    </row>
    <row r="104" spans="1:18" ht="21" x14ac:dyDescent="0.35">
      <c r="A104" s="41">
        <v>1</v>
      </c>
      <c r="B104" s="44">
        <f t="shared" si="12"/>
        <v>1.0000000000000011</v>
      </c>
      <c r="C104" s="42">
        <v>80.101799783044797</v>
      </c>
      <c r="D104" s="39">
        <f t="shared" si="13"/>
        <v>760.0000000000008</v>
      </c>
      <c r="E104" s="39">
        <f t="shared" si="10"/>
        <v>148.00316619874923</v>
      </c>
      <c r="F104" s="43">
        <f t="shared" si="14"/>
        <v>0</v>
      </c>
      <c r="H104" s="28"/>
      <c r="I104" s="28"/>
      <c r="J104" s="28"/>
      <c r="K104" s="28"/>
      <c r="L104" s="28"/>
      <c r="M104" s="2"/>
      <c r="N104" s="2"/>
      <c r="O104" s="2"/>
      <c r="P104" s="2"/>
      <c r="Q104" s="2"/>
      <c r="R104" s="2"/>
    </row>
    <row r="105" spans="1:18" ht="21" x14ac:dyDescent="0.35">
      <c r="A105" s="2"/>
      <c r="B105" s="2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"/>
      <c r="N105" s="2"/>
      <c r="O105" s="2"/>
      <c r="P105" s="2"/>
      <c r="Q105" s="2"/>
      <c r="R105" s="2"/>
    </row>
    <row r="106" spans="1:18" ht="21" x14ac:dyDescent="0.35">
      <c r="A106" s="2"/>
      <c r="B106" s="2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"/>
      <c r="N106" s="2"/>
      <c r="O106" s="2"/>
      <c r="P106" s="2"/>
      <c r="Q106" s="2"/>
      <c r="R106" s="2"/>
    </row>
    <row r="107" spans="1:18" ht="2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2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showGridLines="0" zoomScale="110" zoomScaleNormal="110" workbookViewId="0">
      <selection activeCell="O16" sqref="O16"/>
    </sheetView>
  </sheetViews>
  <sheetFormatPr defaultRowHeight="15" x14ac:dyDescent="0.25"/>
  <cols>
    <col min="1" max="1" width="7.5703125" customWidth="1"/>
    <col min="2" max="2" width="8" customWidth="1"/>
    <col min="3" max="3" width="12.28515625" customWidth="1"/>
    <col min="4" max="4" width="6.28515625" customWidth="1"/>
    <col min="5" max="5" width="5.7109375" customWidth="1"/>
    <col min="6" max="6" width="7.28515625" customWidth="1"/>
    <col min="7" max="7" width="8.85546875" customWidth="1"/>
    <col min="8" max="8" width="5.5703125" customWidth="1"/>
    <col min="9" max="9" width="9.140625" customWidth="1"/>
    <col min="10" max="10" width="9.5703125" customWidth="1"/>
    <col min="11" max="11" width="12.140625" customWidth="1"/>
    <col min="12" max="12" width="12.42578125" customWidth="1"/>
    <col min="13" max="14" width="15.7109375" customWidth="1"/>
    <col min="15" max="15" width="21.42578125" bestFit="1" customWidth="1"/>
    <col min="16" max="16" width="17" customWidth="1"/>
    <col min="17" max="17" width="14.140625" customWidth="1"/>
    <col min="18" max="18" width="15.7109375" customWidth="1"/>
    <col min="19" max="19" width="11.28515625" customWidth="1"/>
  </cols>
  <sheetData>
    <row r="1" spans="1:20" ht="27" thickBot="1" x14ac:dyDescent="0.45">
      <c r="A1" s="80" t="s">
        <v>14</v>
      </c>
    </row>
    <row r="2" spans="1:20" ht="22.5" thickTop="1" thickBot="1" x14ac:dyDescent="0.4">
      <c r="B2" s="3"/>
      <c r="C2" s="2"/>
      <c r="D2" s="2"/>
      <c r="E2" s="2"/>
      <c r="F2" s="2"/>
      <c r="G2" s="2"/>
      <c r="H2" s="2"/>
      <c r="J2" s="55" t="s">
        <v>49</v>
      </c>
      <c r="K2" s="56"/>
      <c r="L2" s="4"/>
      <c r="M2" s="119" t="s">
        <v>41</v>
      </c>
      <c r="N2" s="120"/>
      <c r="O2" s="2"/>
      <c r="P2" s="2"/>
    </row>
    <row r="3" spans="1:20" ht="22.5" thickTop="1" thickBot="1" x14ac:dyDescent="0.4">
      <c r="A3" s="2"/>
      <c r="B3" s="5"/>
      <c r="C3" s="2"/>
      <c r="D3" s="2"/>
      <c r="E3" s="2"/>
      <c r="F3" s="2"/>
      <c r="G3" s="6"/>
      <c r="H3" s="21"/>
      <c r="I3" s="19"/>
      <c r="J3" s="57" t="s">
        <v>50</v>
      </c>
      <c r="K3" s="58"/>
      <c r="L3" s="4"/>
      <c r="M3" s="69" t="s">
        <v>34</v>
      </c>
      <c r="N3" s="70"/>
      <c r="O3" s="2"/>
      <c r="P3" s="2"/>
    </row>
    <row r="4" spans="1:20" ht="22.5" thickTop="1" thickBot="1" x14ac:dyDescent="0.4">
      <c r="A4" s="3"/>
      <c r="B4" s="3"/>
      <c r="C4" s="2"/>
      <c r="D4" s="2"/>
      <c r="E4" s="91"/>
      <c r="F4" s="92"/>
      <c r="G4" s="92"/>
      <c r="H4" s="93"/>
      <c r="I4" s="7"/>
      <c r="J4" s="8"/>
      <c r="K4" s="2"/>
      <c r="L4" s="2"/>
      <c r="M4" s="69" t="s">
        <v>27</v>
      </c>
      <c r="N4" s="70"/>
      <c r="O4" s="2"/>
      <c r="P4" s="2"/>
    </row>
    <row r="5" spans="1:20" ht="25.5" thickTop="1" thickBot="1" x14ac:dyDescent="0.5">
      <c r="B5" s="55" t="s">
        <v>45</v>
      </c>
      <c r="C5" s="56"/>
      <c r="D5" s="2"/>
      <c r="E5" s="94"/>
      <c r="F5" s="55" t="s">
        <v>47</v>
      </c>
      <c r="G5" s="56"/>
      <c r="H5" s="95"/>
      <c r="I5" s="7"/>
      <c r="J5" s="65" t="s">
        <v>25</v>
      </c>
      <c r="K5" s="66"/>
      <c r="L5" s="2"/>
      <c r="M5" s="69" t="s">
        <v>11</v>
      </c>
      <c r="N5" s="70"/>
      <c r="O5" s="2"/>
      <c r="P5" s="2"/>
    </row>
    <row r="6" spans="1:20" ht="25.5" thickTop="1" thickBot="1" x14ac:dyDescent="0.5">
      <c r="B6" s="57" t="s">
        <v>46</v>
      </c>
      <c r="C6" s="58"/>
      <c r="D6" s="18"/>
      <c r="E6" s="94"/>
      <c r="F6" s="57" t="s">
        <v>48</v>
      </c>
      <c r="G6" s="61"/>
      <c r="H6" s="96"/>
      <c r="I6" s="7"/>
      <c r="J6" s="67" t="s">
        <v>26</v>
      </c>
      <c r="K6" s="68"/>
      <c r="L6" s="2"/>
      <c r="M6" s="69" t="s">
        <v>12</v>
      </c>
      <c r="N6" s="70"/>
      <c r="O6" s="2"/>
      <c r="P6" s="2"/>
    </row>
    <row r="7" spans="1:20" ht="22.5" thickTop="1" thickBot="1" x14ac:dyDescent="0.4">
      <c r="A7" s="7"/>
      <c r="B7" s="3"/>
      <c r="C7" s="2"/>
      <c r="D7" s="2"/>
      <c r="E7" s="97"/>
      <c r="F7" s="98"/>
      <c r="G7" s="99"/>
      <c r="H7" s="100"/>
      <c r="I7" s="2"/>
      <c r="J7" s="9"/>
      <c r="K7" s="2"/>
      <c r="L7" s="2"/>
      <c r="M7" s="67" t="s">
        <v>13</v>
      </c>
      <c r="N7" s="71"/>
      <c r="O7" s="2"/>
      <c r="P7" s="2"/>
    </row>
    <row r="8" spans="1:20" ht="22.5" thickTop="1" thickBot="1" x14ac:dyDescent="0.4">
      <c r="D8" s="16"/>
      <c r="E8" s="16"/>
      <c r="F8" s="2"/>
      <c r="G8" s="10"/>
      <c r="H8" s="15"/>
      <c r="J8" s="55" t="s">
        <v>51</v>
      </c>
      <c r="K8" s="56"/>
      <c r="L8" s="2"/>
      <c r="M8" s="2"/>
      <c r="N8" s="2"/>
      <c r="O8" s="2"/>
      <c r="P8" s="2"/>
    </row>
    <row r="9" spans="1:20" ht="22.5" thickTop="1" thickBot="1" x14ac:dyDescent="0.4">
      <c r="A9" s="59" t="s">
        <v>23</v>
      </c>
      <c r="B9" s="60"/>
      <c r="C9" s="60"/>
      <c r="D9" s="85"/>
      <c r="E9" s="86"/>
      <c r="F9" s="2"/>
      <c r="G9" s="2"/>
      <c r="H9" s="22"/>
      <c r="I9" s="20"/>
      <c r="J9" s="57" t="s">
        <v>52</v>
      </c>
      <c r="K9" s="58"/>
      <c r="L9" s="2"/>
      <c r="M9" s="116" t="s">
        <v>0</v>
      </c>
      <c r="N9" s="117"/>
      <c r="O9" s="117"/>
      <c r="P9" s="118"/>
      <c r="Q9" s="49"/>
    </row>
    <row r="10" spans="1:20" ht="22.5" thickTop="1" thickBot="1" x14ac:dyDescent="0.4">
      <c r="A10" s="62" t="s">
        <v>24</v>
      </c>
      <c r="B10" s="63"/>
      <c r="C10" s="63"/>
      <c r="D10" s="63"/>
      <c r="E10" s="64"/>
      <c r="F10" s="2"/>
      <c r="G10" s="2"/>
      <c r="H10" s="2"/>
      <c r="I10" s="7"/>
      <c r="J10" s="8"/>
      <c r="K10" s="2"/>
      <c r="L10" s="2"/>
      <c r="M10" s="24"/>
      <c r="N10" s="23" t="s">
        <v>1</v>
      </c>
      <c r="O10" s="23" t="s">
        <v>2</v>
      </c>
      <c r="P10" s="25" t="s">
        <v>3</v>
      </c>
      <c r="Q10" s="49"/>
    </row>
    <row r="11" spans="1:20" ht="22.5" thickTop="1" thickBot="1" x14ac:dyDescent="0.4">
      <c r="F11" s="1"/>
      <c r="L11" s="2"/>
      <c r="M11" s="33" t="s">
        <v>4</v>
      </c>
      <c r="N11" s="23">
        <v>6.8927199999999997</v>
      </c>
      <c r="O11" s="23">
        <v>1203.5309999999999</v>
      </c>
      <c r="P11" s="25">
        <v>219.88800000000001</v>
      </c>
      <c r="Q11" s="49"/>
    </row>
    <row r="12" spans="1:20" ht="22.5" thickTop="1" thickBot="1" x14ac:dyDescent="0.4">
      <c r="A12" s="76" t="s">
        <v>62</v>
      </c>
      <c r="B12" s="77"/>
      <c r="C12" s="87"/>
      <c r="D12" s="77" t="s">
        <v>42</v>
      </c>
      <c r="E12" s="77"/>
      <c r="F12" s="88"/>
      <c r="L12" s="2"/>
      <c r="M12" s="50" t="s">
        <v>57</v>
      </c>
      <c r="N12" s="26">
        <v>6.9580500000000001</v>
      </c>
      <c r="O12" s="26">
        <v>1346.7729999999999</v>
      </c>
      <c r="P12" s="27">
        <v>219.69300000000001</v>
      </c>
      <c r="Q12" s="49"/>
      <c r="S12" s="51"/>
    </row>
    <row r="13" spans="1:20" ht="24.75" thickTop="1" thickBot="1" x14ac:dyDescent="0.4">
      <c r="A13" s="78" t="s">
        <v>44</v>
      </c>
      <c r="B13" s="79"/>
      <c r="C13" s="89"/>
      <c r="D13" s="79" t="s">
        <v>53</v>
      </c>
      <c r="E13" s="79"/>
      <c r="F13" s="90"/>
      <c r="L13" s="2"/>
      <c r="M13" s="49"/>
      <c r="N13" s="49"/>
      <c r="O13" s="49"/>
      <c r="P13" s="49"/>
      <c r="Q13" s="49"/>
      <c r="S13" s="51"/>
    </row>
    <row r="14" spans="1:20" ht="21.75" thickTop="1" x14ac:dyDescent="0.35">
      <c r="L14" s="2"/>
      <c r="M14" s="82"/>
      <c r="N14" s="82"/>
      <c r="O14" s="17"/>
      <c r="P14" s="82"/>
      <c r="Q14" s="83"/>
      <c r="R14" s="17"/>
      <c r="S14" s="17"/>
      <c r="T14" s="1"/>
    </row>
    <row r="15" spans="1:20" ht="21" x14ac:dyDescent="0.35">
      <c r="A15" s="2" t="s">
        <v>55</v>
      </c>
      <c r="C15" s="2"/>
      <c r="D15" s="2"/>
      <c r="E15" s="2"/>
      <c r="J15" s="12"/>
      <c r="K15" s="8"/>
      <c r="L15" s="2"/>
      <c r="M15" s="81"/>
      <c r="N15" s="84"/>
      <c r="O15" s="17"/>
      <c r="P15" s="51"/>
      <c r="Q15" s="51"/>
      <c r="R15" s="17"/>
      <c r="S15" s="17"/>
      <c r="T15" s="1"/>
    </row>
    <row r="16" spans="1:20" ht="21" x14ac:dyDescent="0.35">
      <c r="A16" s="2" t="s">
        <v>56</v>
      </c>
      <c r="C16" s="2"/>
      <c r="D16" s="2"/>
      <c r="E16" s="2"/>
      <c r="J16" s="13"/>
      <c r="K16" s="14"/>
      <c r="L16" s="2"/>
      <c r="M16" s="81"/>
      <c r="N16" s="84"/>
      <c r="O16" s="17"/>
      <c r="P16" s="51"/>
      <c r="Q16" s="51"/>
      <c r="R16" s="51"/>
      <c r="S16" s="51"/>
      <c r="T16" s="1"/>
    </row>
    <row r="17" spans="1:20" ht="21" x14ac:dyDescent="0.35">
      <c r="A17" s="3"/>
      <c r="C17" s="2"/>
      <c r="D17" s="2"/>
      <c r="E17" s="2"/>
      <c r="F17" s="2"/>
      <c r="G17" s="2"/>
      <c r="H17" s="2"/>
      <c r="I17" s="2"/>
      <c r="J17" s="2"/>
      <c r="K17" s="2"/>
      <c r="L17" s="2"/>
      <c r="R17" s="51"/>
      <c r="S17" s="51"/>
      <c r="T17" s="1"/>
    </row>
    <row r="18" spans="1:20" ht="21" x14ac:dyDescent="0.35">
      <c r="L18" s="2"/>
      <c r="R18" s="2"/>
      <c r="S18" s="2"/>
    </row>
    <row r="19" spans="1:20" ht="21" x14ac:dyDescent="0.3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R19" s="2"/>
      <c r="S19" s="2"/>
    </row>
    <row r="20" spans="1:20" ht="21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R20" s="2"/>
      <c r="S20" s="2"/>
    </row>
    <row r="21" spans="1:20" ht="21" x14ac:dyDescent="0.3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R21" s="2"/>
      <c r="S21" s="2"/>
    </row>
    <row r="22" spans="1:20" ht="21" x14ac:dyDescent="0.35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R22" s="2"/>
      <c r="S22" s="2"/>
    </row>
    <row r="23" spans="1:20" ht="21" x14ac:dyDescent="0.3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R23" s="2"/>
      <c r="S23" s="2"/>
    </row>
    <row r="24" spans="1:20" ht="21" x14ac:dyDescent="0.35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R24" s="2"/>
      <c r="S24" s="2"/>
    </row>
    <row r="25" spans="1:20" ht="21" x14ac:dyDescent="0.3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R25" s="2"/>
      <c r="S25" s="2"/>
    </row>
    <row r="26" spans="1:20" ht="21" x14ac:dyDescent="0.35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R26" s="2"/>
      <c r="S26" s="2"/>
    </row>
    <row r="27" spans="1:20" ht="21" x14ac:dyDescent="0.3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20" ht="21" x14ac:dyDescent="0.35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20" ht="21" x14ac:dyDescent="0.3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0" ht="21" x14ac:dyDescent="0.35">
      <c r="A30" s="11"/>
      <c r="K30" s="2"/>
    </row>
  </sheetData>
  <mergeCells count="2">
    <mergeCell ref="M9:P9"/>
    <mergeCell ref="M2:N2"/>
  </mergeCells>
  <pageMargins left="0.7" right="0.7" top="0.75" bottom="0.75" header="0.3" footer="0.3"/>
  <pageSetup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1-Stage</vt:lpstr>
      <vt:lpstr>VLE</vt:lpstr>
      <vt:lpstr>1-Stage DIY</vt:lpstr>
      <vt:lpstr>xy</vt:lpstr>
      <vt:lpstr>Txy</vt:lpstr>
      <vt:lpstr>Blank XY</vt:lpstr>
      <vt:lpstr>Blank TXY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Lane, Alan</cp:lastModifiedBy>
  <cp:lastPrinted>2016-12-07T02:47:59Z</cp:lastPrinted>
  <dcterms:created xsi:type="dcterms:W3CDTF">2013-01-13T02:51:17Z</dcterms:created>
  <dcterms:modified xsi:type="dcterms:W3CDTF">2020-01-30T00:20:13Z</dcterms:modified>
</cp:coreProperties>
</file>