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HW Solutions\"/>
    </mc:Choice>
  </mc:AlternateContent>
  <bookViews>
    <workbookView xWindow="0" yWindow="0" windowWidth="24000" windowHeight="11025"/>
  </bookViews>
  <sheets>
    <sheet name="1-Stage" sheetId="2" r:id="rId1"/>
    <sheet name="xy" sheetId="4" r:id="rId2"/>
    <sheet name="Txy" sheetId="5" r:id="rId3"/>
    <sheet name="1-Stage DIY" sheetId="25" r:id="rId4"/>
    <sheet name="VLE" sheetId="1" r:id="rId5"/>
    <sheet name="Blank xy" sheetId="17" r:id="rId6"/>
    <sheet name="Blank Txy" sheetId="16" r:id="rId7"/>
  </sheets>
  <definedNames>
    <definedName name="solver_adj" localSheetId="0" hidden="1">'1-Stage'!$G$5,'1-Stage'!$K$2:$K$3,'1-Stage'!$K$8:$K$9</definedName>
    <definedName name="solver_adj" localSheetId="3" hidden="1">'1-Stage DIY'!$G$5,'1-Stage DIY'!$K$2:$K$3,'1-Stage DIY'!$K$8:$K$9</definedName>
    <definedName name="solver_adj" localSheetId="4" hidden="1">VLE!$C$4:$C$104</definedName>
    <definedName name="solver_cvg" localSheetId="0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eng" localSheetId="0" hidden="1">1</definedName>
    <definedName name="solver_eng" localSheetId="3" hidden="1">1</definedName>
    <definedName name="solver_eng" localSheetId="4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itr" localSheetId="0" hidden="1">2147483647</definedName>
    <definedName name="solver_itr" localSheetId="3" hidden="1">2147483647</definedName>
    <definedName name="solver_itr" localSheetId="4" hidden="1">2147483647</definedName>
    <definedName name="solver_lhs1" localSheetId="0" hidden="1">'1-Stage'!$N$4:$N$7</definedName>
    <definedName name="solver_lhs1" localSheetId="3" hidden="1">'1-Stage DIY'!$N$4:$N$7</definedName>
    <definedName name="solver_lhs1" localSheetId="4" hidden="1">VLE!$F$5:$F$104</definedName>
    <definedName name="solver_lhs2" localSheetId="0" hidden="1">'1-Stage'!$N$6</definedName>
    <definedName name="solver_lhs2" localSheetId="3" hidden="1">'1-Stage DIY'!$N$6</definedName>
    <definedName name="solver_lhs3" localSheetId="0" hidden="1">'1-Stage'!$N$6</definedName>
    <definedName name="solver_lhs3" localSheetId="3" hidden="1">'1-Stage DIY'!$N$6</definedName>
    <definedName name="solver_lhs4" localSheetId="0" hidden="1">'1-Stage'!$N$6</definedName>
    <definedName name="solver_lhs4" localSheetId="3" hidden="1">'1-Stage DIY'!$N$6</definedName>
    <definedName name="solver_mip" localSheetId="0" hidden="1">2147483647</definedName>
    <definedName name="solver_mip" localSheetId="3" hidden="1">2147483647</definedName>
    <definedName name="solver_mip" localSheetId="4" hidden="1">2147483647</definedName>
    <definedName name="solver_mni" localSheetId="0" hidden="1">30</definedName>
    <definedName name="solver_mni" localSheetId="3" hidden="1">30</definedName>
    <definedName name="solver_mni" localSheetId="4" hidden="1">30</definedName>
    <definedName name="solver_mrt" localSheetId="0" hidden="1">0.075</definedName>
    <definedName name="solver_mrt" localSheetId="3" hidden="1">0.075</definedName>
    <definedName name="solver_mrt" localSheetId="4" hidden="1">0.075</definedName>
    <definedName name="solver_msl" localSheetId="0" hidden="1">2</definedName>
    <definedName name="solver_msl" localSheetId="3" hidden="1">2</definedName>
    <definedName name="solver_msl" localSheetId="4" hidden="1">2</definedName>
    <definedName name="solver_neg" localSheetId="0" hidden="1">2</definedName>
    <definedName name="solver_neg" localSheetId="3" hidden="1">2</definedName>
    <definedName name="solver_neg" localSheetId="4" hidden="1">1</definedName>
    <definedName name="solver_nod" localSheetId="0" hidden="1">2147483647</definedName>
    <definedName name="solver_nod" localSheetId="3" hidden="1">2147483647</definedName>
    <definedName name="solver_nod" localSheetId="4" hidden="1">2147483647</definedName>
    <definedName name="solver_num" localSheetId="0" hidden="1">1</definedName>
    <definedName name="solver_num" localSheetId="3" hidden="1">1</definedName>
    <definedName name="solver_num" localSheetId="4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opt" localSheetId="0" hidden="1">'1-Stage'!$N$3</definedName>
    <definedName name="solver_opt" localSheetId="3" hidden="1">'1-Stage DIY'!$N$3</definedName>
    <definedName name="solver_opt" localSheetId="4" hidden="1">VLE!$F$4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3" hidden="1">1</definedName>
    <definedName name="solver_rbv" localSheetId="4" hidden="1">1</definedName>
    <definedName name="solver_rel1" localSheetId="0" hidden="1">2</definedName>
    <definedName name="solver_rel1" localSheetId="3" hidden="1">2</definedName>
    <definedName name="solver_rel1" localSheetId="4" hidden="1">2</definedName>
    <definedName name="solver_rel2" localSheetId="0" hidden="1">2</definedName>
    <definedName name="solver_rel2" localSheetId="3" hidden="1">2</definedName>
    <definedName name="solver_rel3" localSheetId="0" hidden="1">2</definedName>
    <definedName name="solver_rel3" localSheetId="3" hidden="1">2</definedName>
    <definedName name="solver_rel4" localSheetId="0" hidden="1">2</definedName>
    <definedName name="solver_rel4" localSheetId="3" hidden="1">2</definedName>
    <definedName name="solver_rhs1" localSheetId="0" hidden="1">0</definedName>
    <definedName name="solver_rhs1" localSheetId="3" hidden="1">0</definedName>
    <definedName name="solver_rhs1" localSheetId="4" hidden="1">0</definedName>
    <definedName name="solver_rhs2" localSheetId="0" hidden="1">0</definedName>
    <definedName name="solver_rhs2" localSheetId="3" hidden="1">0</definedName>
    <definedName name="solver_rhs3" localSheetId="0" hidden="1">0</definedName>
    <definedName name="solver_rhs3" localSheetId="3" hidden="1">0</definedName>
    <definedName name="solver_rhs4" localSheetId="0" hidden="1">0</definedName>
    <definedName name="solver_rhs4" localSheetId="3" hidden="1">0</definedName>
    <definedName name="solver_rlx" localSheetId="0" hidden="1">2</definedName>
    <definedName name="solver_rlx" localSheetId="3" hidden="1">2</definedName>
    <definedName name="solver_rlx" localSheetId="4" hidden="1">2</definedName>
    <definedName name="solver_rsd" localSheetId="0" hidden="1">0</definedName>
    <definedName name="solver_rsd" localSheetId="3" hidden="1">0</definedName>
    <definedName name="solver_rsd" localSheetId="4" hidden="1">0</definedName>
    <definedName name="solver_scl" localSheetId="0" hidden="1">1</definedName>
    <definedName name="solver_scl" localSheetId="3" hidden="1">1</definedName>
    <definedName name="solver_scl" localSheetId="4" hidden="1">1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3" hidden="1">100</definedName>
    <definedName name="solver_ssz" localSheetId="4" hidden="1">100</definedName>
    <definedName name="solver_tim" localSheetId="0" hidden="1">2147483647</definedName>
    <definedName name="solver_tim" localSheetId="3" hidden="1">2147483647</definedName>
    <definedName name="solver_tim" localSheetId="4" hidden="1">2147483647</definedName>
    <definedName name="solver_tol" localSheetId="0" hidden="1">0.01</definedName>
    <definedName name="solver_tol" localSheetId="3" hidden="1">0.01</definedName>
    <definedName name="solver_tol" localSheetId="4" hidden="1">0.01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val" localSheetId="0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3" hidden="1">3</definedName>
    <definedName name="solver_ver" localSheetId="4" hidden="1">3</definedName>
  </definedNames>
  <calcPr calcId="162913"/>
</workbook>
</file>

<file path=xl/calcChain.xml><?xml version="1.0" encoding="utf-8"?>
<calcChain xmlns="http://schemas.openxmlformats.org/spreadsheetml/2006/main">
  <c r="O15" i="2" l="1"/>
  <c r="O16" i="2"/>
  <c r="N7" i="2" l="1"/>
  <c r="K6" i="2" l="1"/>
  <c r="K5" i="2"/>
  <c r="S11" i="2" l="1"/>
  <c r="S10" i="2"/>
  <c r="P15" i="2"/>
  <c r="P16" i="2"/>
  <c r="N3" i="2"/>
  <c r="N4" i="2"/>
  <c r="N6" i="2"/>
  <c r="N5" i="2"/>
  <c r="D5" i="1"/>
  <c r="E5" i="1"/>
  <c r="D6" i="1"/>
  <c r="B6" i="1" s="1"/>
  <c r="E6" i="1"/>
  <c r="D7" i="1"/>
  <c r="E7" i="1"/>
  <c r="D8" i="1"/>
  <c r="B8" i="1" s="1"/>
  <c r="E8" i="1"/>
  <c r="D9" i="1"/>
  <c r="E9" i="1"/>
  <c r="D10" i="1"/>
  <c r="B10" i="1" s="1"/>
  <c r="E10" i="1"/>
  <c r="D11" i="1"/>
  <c r="E11" i="1"/>
  <c r="D12" i="1"/>
  <c r="B12" i="1" s="1"/>
  <c r="E12" i="1"/>
  <c r="D13" i="1"/>
  <c r="E13" i="1"/>
  <c r="D14" i="1"/>
  <c r="B14" i="1" s="1"/>
  <c r="E14" i="1"/>
  <c r="D15" i="1"/>
  <c r="E15" i="1"/>
  <c r="D16" i="1"/>
  <c r="B16" i="1" s="1"/>
  <c r="E16" i="1"/>
  <c r="D17" i="1"/>
  <c r="E17" i="1"/>
  <c r="D18" i="1"/>
  <c r="B18" i="1" s="1"/>
  <c r="E18" i="1"/>
  <c r="D19" i="1"/>
  <c r="E19" i="1"/>
  <c r="D20" i="1"/>
  <c r="B20" i="1" s="1"/>
  <c r="E20" i="1"/>
  <c r="D21" i="1"/>
  <c r="E21" i="1"/>
  <c r="D22" i="1"/>
  <c r="B22" i="1" s="1"/>
  <c r="E22" i="1"/>
  <c r="D23" i="1"/>
  <c r="E23" i="1"/>
  <c r="D24" i="1"/>
  <c r="B24" i="1" s="1"/>
  <c r="E24" i="1"/>
  <c r="D25" i="1"/>
  <c r="E25" i="1"/>
  <c r="D26" i="1"/>
  <c r="B26" i="1" s="1"/>
  <c r="E26" i="1"/>
  <c r="D27" i="1"/>
  <c r="E27" i="1"/>
  <c r="D28" i="1"/>
  <c r="B28" i="1" s="1"/>
  <c r="E28" i="1"/>
  <c r="D29" i="1"/>
  <c r="E29" i="1"/>
  <c r="D30" i="1"/>
  <c r="B30" i="1" s="1"/>
  <c r="E30" i="1"/>
  <c r="D31" i="1"/>
  <c r="E31" i="1"/>
  <c r="D32" i="1"/>
  <c r="B32" i="1" s="1"/>
  <c r="E32" i="1"/>
  <c r="D33" i="1"/>
  <c r="E33" i="1"/>
  <c r="D34" i="1"/>
  <c r="B34" i="1" s="1"/>
  <c r="E34" i="1"/>
  <c r="D35" i="1"/>
  <c r="E35" i="1"/>
  <c r="D36" i="1"/>
  <c r="B36" i="1" s="1"/>
  <c r="E36" i="1"/>
  <c r="D37" i="1"/>
  <c r="E37" i="1"/>
  <c r="D38" i="1"/>
  <c r="B38" i="1" s="1"/>
  <c r="E38" i="1"/>
  <c r="D39" i="1"/>
  <c r="E39" i="1"/>
  <c r="D40" i="1"/>
  <c r="B40" i="1" s="1"/>
  <c r="E40" i="1"/>
  <c r="D41" i="1"/>
  <c r="E41" i="1"/>
  <c r="D42" i="1"/>
  <c r="B42" i="1" s="1"/>
  <c r="E42" i="1"/>
  <c r="D43" i="1"/>
  <c r="E43" i="1"/>
  <c r="D44" i="1"/>
  <c r="B44" i="1" s="1"/>
  <c r="E44" i="1"/>
  <c r="D45" i="1"/>
  <c r="E45" i="1"/>
  <c r="D46" i="1"/>
  <c r="B46" i="1" s="1"/>
  <c r="E46" i="1"/>
  <c r="D47" i="1"/>
  <c r="E47" i="1"/>
  <c r="D48" i="1"/>
  <c r="B48" i="1" s="1"/>
  <c r="E48" i="1"/>
  <c r="D49" i="1"/>
  <c r="E49" i="1"/>
  <c r="D50" i="1"/>
  <c r="B50" i="1" s="1"/>
  <c r="E50" i="1"/>
  <c r="D51" i="1"/>
  <c r="E51" i="1"/>
  <c r="D52" i="1"/>
  <c r="B52" i="1" s="1"/>
  <c r="E52" i="1"/>
  <c r="D53" i="1"/>
  <c r="E53" i="1"/>
  <c r="D54" i="1"/>
  <c r="B54" i="1" s="1"/>
  <c r="E54" i="1"/>
  <c r="D55" i="1"/>
  <c r="E55" i="1"/>
  <c r="D56" i="1"/>
  <c r="B56" i="1" s="1"/>
  <c r="E56" i="1"/>
  <c r="D57" i="1"/>
  <c r="E57" i="1"/>
  <c r="D58" i="1"/>
  <c r="B58" i="1" s="1"/>
  <c r="E58" i="1"/>
  <c r="D59" i="1"/>
  <c r="E59" i="1"/>
  <c r="D60" i="1"/>
  <c r="B60" i="1" s="1"/>
  <c r="E60" i="1"/>
  <c r="D61" i="1"/>
  <c r="E61" i="1"/>
  <c r="D62" i="1"/>
  <c r="B62" i="1" s="1"/>
  <c r="E62" i="1"/>
  <c r="D63" i="1"/>
  <c r="E63" i="1"/>
  <c r="D64" i="1"/>
  <c r="B64" i="1" s="1"/>
  <c r="E64" i="1"/>
  <c r="D65" i="1"/>
  <c r="E65" i="1"/>
  <c r="D66" i="1"/>
  <c r="B66" i="1" s="1"/>
  <c r="E66" i="1"/>
  <c r="D67" i="1"/>
  <c r="E67" i="1"/>
  <c r="D68" i="1"/>
  <c r="B68" i="1" s="1"/>
  <c r="E68" i="1"/>
  <c r="D69" i="1"/>
  <c r="E69" i="1"/>
  <c r="D70" i="1"/>
  <c r="B70" i="1" s="1"/>
  <c r="E70" i="1"/>
  <c r="D71" i="1"/>
  <c r="E71" i="1"/>
  <c r="D72" i="1"/>
  <c r="B72" i="1" s="1"/>
  <c r="E72" i="1"/>
  <c r="D73" i="1"/>
  <c r="E73" i="1"/>
  <c r="D74" i="1"/>
  <c r="B74" i="1" s="1"/>
  <c r="E74" i="1"/>
  <c r="D75" i="1"/>
  <c r="E75" i="1"/>
  <c r="D76" i="1"/>
  <c r="B76" i="1" s="1"/>
  <c r="E76" i="1"/>
  <c r="D77" i="1"/>
  <c r="E77" i="1"/>
  <c r="D78" i="1"/>
  <c r="B78" i="1" s="1"/>
  <c r="E78" i="1"/>
  <c r="D79" i="1"/>
  <c r="E79" i="1"/>
  <c r="D80" i="1"/>
  <c r="B80" i="1" s="1"/>
  <c r="E80" i="1"/>
  <c r="D81" i="1"/>
  <c r="E81" i="1"/>
  <c r="D82" i="1"/>
  <c r="B82" i="1" s="1"/>
  <c r="E82" i="1"/>
  <c r="D83" i="1"/>
  <c r="E83" i="1"/>
  <c r="D84" i="1"/>
  <c r="B84" i="1" s="1"/>
  <c r="E84" i="1"/>
  <c r="D85" i="1"/>
  <c r="E85" i="1"/>
  <c r="D86" i="1"/>
  <c r="B86" i="1" s="1"/>
  <c r="E86" i="1"/>
  <c r="D87" i="1"/>
  <c r="E87" i="1"/>
  <c r="D88" i="1"/>
  <c r="B88" i="1" s="1"/>
  <c r="E88" i="1"/>
  <c r="D89" i="1"/>
  <c r="E89" i="1"/>
  <c r="D90" i="1"/>
  <c r="B90" i="1" s="1"/>
  <c r="E90" i="1"/>
  <c r="D91" i="1"/>
  <c r="E91" i="1"/>
  <c r="D92" i="1"/>
  <c r="B92" i="1" s="1"/>
  <c r="E92" i="1"/>
  <c r="D93" i="1"/>
  <c r="E93" i="1"/>
  <c r="D94" i="1"/>
  <c r="B94" i="1" s="1"/>
  <c r="E94" i="1"/>
  <c r="D95" i="1"/>
  <c r="E95" i="1"/>
  <c r="D96" i="1"/>
  <c r="B96" i="1" s="1"/>
  <c r="E96" i="1"/>
  <c r="D97" i="1"/>
  <c r="E97" i="1"/>
  <c r="D98" i="1"/>
  <c r="B98" i="1" s="1"/>
  <c r="E98" i="1"/>
  <c r="D99" i="1"/>
  <c r="E99" i="1"/>
  <c r="D100" i="1"/>
  <c r="B100" i="1" s="1"/>
  <c r="E100" i="1"/>
  <c r="D101" i="1"/>
  <c r="E101" i="1"/>
  <c r="D102" i="1"/>
  <c r="B102" i="1" s="1"/>
  <c r="E102" i="1"/>
  <c r="D103" i="1"/>
  <c r="E103" i="1"/>
  <c r="D104" i="1"/>
  <c r="B104" i="1" s="1"/>
  <c r="E104" i="1"/>
  <c r="E4" i="1"/>
  <c r="D4" i="1"/>
  <c r="B4" i="1" s="1"/>
  <c r="F104" i="1" l="1"/>
  <c r="F102" i="1"/>
  <c r="F98" i="1"/>
  <c r="F96" i="1"/>
  <c r="F92" i="1"/>
  <c r="F90" i="1"/>
  <c r="F86" i="1"/>
  <c r="F84" i="1"/>
  <c r="F80" i="1"/>
  <c r="F74" i="1"/>
  <c r="F72" i="1"/>
  <c r="F68" i="1"/>
  <c r="F66" i="1"/>
  <c r="F62" i="1"/>
  <c r="F60" i="1"/>
  <c r="F56" i="1"/>
  <c r="F54" i="1"/>
  <c r="F50" i="1"/>
  <c r="F48" i="1"/>
  <c r="F44" i="1"/>
  <c r="F42" i="1"/>
  <c r="F38" i="1"/>
  <c r="F36" i="1"/>
  <c r="F32" i="1"/>
  <c r="F30" i="1"/>
  <c r="F26" i="1"/>
  <c r="F24" i="1"/>
  <c r="F20" i="1"/>
  <c r="F18" i="1"/>
  <c r="F14" i="1"/>
  <c r="F12" i="1"/>
  <c r="F8" i="1"/>
  <c r="F6" i="1"/>
  <c r="F78" i="1"/>
  <c r="F100" i="1"/>
  <c r="F94" i="1"/>
  <c r="F88" i="1"/>
  <c r="F82" i="1"/>
  <c r="F76" i="1"/>
  <c r="F70" i="1"/>
  <c r="F64" i="1"/>
  <c r="F58" i="1"/>
  <c r="F52" i="1"/>
  <c r="F46" i="1"/>
  <c r="F40" i="1"/>
  <c r="F34" i="1"/>
  <c r="F28" i="1"/>
  <c r="F22" i="1"/>
  <c r="F16" i="1"/>
  <c r="F10" i="1"/>
  <c r="S14" i="2"/>
  <c r="S13" i="2"/>
  <c r="F99" i="1"/>
  <c r="F93" i="1"/>
  <c r="F83" i="1"/>
  <c r="F101" i="1"/>
  <c r="F97" i="1"/>
  <c r="F91" i="1"/>
  <c r="F89" i="1"/>
  <c r="F87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5" i="1"/>
  <c r="F103" i="1"/>
  <c r="F95" i="1"/>
  <c r="F85" i="1"/>
  <c r="F4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<sst xmlns="http://schemas.openxmlformats.org/spreadsheetml/2006/main" count="115" uniqueCount="76">
  <si>
    <t>Antoine Constants</t>
  </si>
  <si>
    <t>A</t>
  </si>
  <si>
    <t>B</t>
  </si>
  <si>
    <t>C</t>
  </si>
  <si>
    <t>T</t>
  </si>
  <si>
    <t>BP</t>
  </si>
  <si>
    <t>x</t>
  </si>
  <si>
    <t>m = (-L/V) =</t>
  </si>
  <si>
    <t>Equil. B:</t>
  </si>
  <si>
    <t>Equil. T:</t>
  </si>
  <si>
    <t>PS:</t>
  </si>
  <si>
    <t>Single Equilibrium Stage</t>
  </si>
  <si>
    <t>Suggested Experiments:</t>
  </si>
  <si>
    <t>drop the process specification. Adjust Solver accordingly. Why did I suggest that T range? (Hint:</t>
  </si>
  <si>
    <t>3. Specify any V or L as long as it is less than 100. Why that restriction?</t>
  </si>
  <si>
    <t xml:space="preserve">4. Try different feed compositions. </t>
  </si>
  <si>
    <t>5. What happens if you specify an intensive variable outside the 2-phase region? Try it and see!</t>
  </si>
  <si>
    <t>b = (F/V) z =</t>
  </si>
  <si>
    <t>x = y Line</t>
  </si>
  <si>
    <t xml:space="preserve">Instructions: For every x (from 0 - 1), a T is guessed. </t>
  </si>
  <si>
    <t xml:space="preserve">calculated along with the bubble point equation </t>
  </si>
  <si>
    <t xml:space="preserve">on the XY and TXY diagrams. </t>
  </si>
  <si>
    <t xml:space="preserve">until the BP equation is 0, using Solver for all 101 points. </t>
  </si>
  <si>
    <t>TXY and XY diagrams for pressures other than 1 atm.</t>
  </si>
  <si>
    <t>change process conditions.</t>
  </si>
  <si>
    <t xml:space="preserve">Something cool: check out the TXY and XY diagrams. The operating lines automatically adjust when you </t>
  </si>
  <si>
    <t>Specified or found by iteration</t>
  </si>
  <si>
    <t>Calculations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</si>
  <si>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</si>
  <si>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</si>
  <si>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B MB:</t>
  </si>
  <si>
    <r>
      <t>P</t>
    </r>
    <r>
      <rPr>
        <b/>
        <vertAlign val="subscript"/>
        <sz val="16"/>
        <color theme="1"/>
        <rFont val="Calibri"/>
        <family val="2"/>
        <scheme val="minor"/>
      </rPr>
      <t>B</t>
    </r>
    <r>
      <rPr>
        <b/>
        <vertAlign val="superscript"/>
        <sz val="16"/>
        <color theme="1"/>
        <rFont val="Calibri"/>
        <family val="2"/>
        <scheme val="minor"/>
      </rPr>
      <t>*</t>
    </r>
  </si>
  <si>
    <r>
      <t>P</t>
    </r>
    <r>
      <rPr>
        <b/>
        <vertAlign val="subscript"/>
        <sz val="16"/>
        <color theme="1"/>
        <rFont val="Calibri"/>
        <family val="2"/>
        <scheme val="minor"/>
      </rPr>
      <t>T</t>
    </r>
    <r>
      <rPr>
        <b/>
        <vertAlign val="superscript"/>
        <sz val="16"/>
        <color theme="1"/>
        <rFont val="Calibri"/>
        <family val="2"/>
        <scheme val="minor"/>
      </rPr>
      <t>*</t>
    </r>
  </si>
  <si>
    <r>
      <t>(x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+ (1 -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 P</t>
    </r>
    <r>
      <rPr>
        <vertAlign val="subscript"/>
        <sz val="16"/>
        <color theme="1"/>
        <rFont val="Calibri"/>
        <family val="2"/>
        <scheme val="minor"/>
      </rPr>
      <t>T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- P = 0). A new T is guessed</t>
    </r>
  </si>
  <si>
    <t>y</t>
  </si>
  <si>
    <t xml:space="preserve">x </t>
  </si>
  <si>
    <t>Total MB:</t>
  </si>
  <si>
    <t>P (mm Hg) =</t>
  </si>
  <si>
    <t>and re-run Solver, you can generate</t>
  </si>
  <si>
    <t>(mol B/mol)</t>
  </si>
  <si>
    <r>
      <t>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</si>
  <si>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(mm Hg)</t>
  </si>
  <si>
    <r>
      <t>y</t>
    </r>
    <r>
      <rPr>
        <sz val="16"/>
        <color theme="1"/>
        <rFont val="Calibri"/>
        <family val="2"/>
        <scheme val="minor"/>
      </rPr>
      <t xml:space="preserve"> = (P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>/P)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is calculated and plotted </t>
    </r>
  </si>
  <si>
    <t>to satisfy the 5 objective equations.</t>
  </si>
  <si>
    <t>Objective Equations</t>
  </si>
  <si>
    <t>P [=] mm Hg</t>
  </si>
  <si>
    <t>F, V, L [=] mol</t>
  </si>
  <si>
    <t>z, y, x [=] mol B/mol</t>
  </si>
  <si>
    <t xml:space="preserve">F = </t>
  </si>
  <si>
    <t>z =</t>
  </si>
  <si>
    <r>
      <t>T</t>
    </r>
    <r>
      <rPr>
        <sz val="16"/>
        <color theme="1"/>
        <rFont val="Calibri"/>
        <family val="2"/>
        <scheme val="minor"/>
      </rPr>
      <t xml:space="preserve"> =</t>
    </r>
  </si>
  <si>
    <t>P =</t>
  </si>
  <si>
    <t>V =</t>
  </si>
  <si>
    <t>y =</t>
  </si>
  <si>
    <t>L =</t>
  </si>
  <si>
    <t>x =</t>
  </si>
  <si>
    <r>
      <t xml:space="preserve">T [=] 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</t>
    </r>
  </si>
  <si>
    <t xml:space="preserve">Instructions: According to Example 3.1, specify F = 100 mol/h, z = 0.40 mol B/mol, P = 760 mm Hg, </t>
  </si>
  <si>
    <t>and V = 2 L (process specification). Input reasonable guesses for T, V, y, L, and x and Solver will iterate</t>
  </si>
  <si>
    <t>Suggested Experiment: If you change the pressure (E1)</t>
  </si>
  <si>
    <t>n-Butane</t>
  </si>
  <si>
    <t>n-Hexane</t>
  </si>
  <si>
    <t>Butane</t>
  </si>
  <si>
    <t>Hexane</t>
  </si>
  <si>
    <t>Butane-Hexane</t>
  </si>
  <si>
    <t>PS % Condensed:</t>
  </si>
  <si>
    <t xml:space="preserve">The vapor pressure for butane and hexane is </t>
  </si>
  <si>
    <t>Generation of xy and Txy Diagrams</t>
  </si>
  <si>
    <t>xy Op Line</t>
  </si>
  <si>
    <t>Txy Op Line</t>
  </si>
  <si>
    <r>
      <t>1. Specify T between 46 - 77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 xml:space="preserve">C. Now there are just four unknowns (V, y, L, x) so you will need to </t>
    </r>
  </si>
  <si>
    <t xml:space="preserve">what are the bubble and dew points for a 40% butane solution?) </t>
  </si>
  <si>
    <t>2. Specify y between 0.4 - 0.86 or x between 0.08 - 0.4. Why did I suggest this composition range?</t>
  </si>
  <si>
    <t>5. Try specifying that 60% of the butane fed to the separator is in the vapor (0.6 F z = V y).</t>
  </si>
  <si>
    <t>F, V, L [=] mol/s</t>
  </si>
  <si>
    <t>x,y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</si>
</sst>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11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</fills>
  <borders count="42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rgb="FF00B05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3" tint="-0.499984740745262"/>
      </left>
      <right/>
      <top style="thick">
        <color theme="3" tint="-0.499984740745262"/>
      </top>
      <bottom style="thick">
        <color theme="3" tint="-0.499984740745262"/>
      </bottom>
      <diagonal/>
    </border>
    <border>
      <left/>
      <right/>
      <top style="thick">
        <color theme="3" tint="-0.499984740745262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</borders>
  <cellStyleXfs count="2">
    <xf numFmtId="0" fontId="0" fillId="0" borderId="0"/>
    <xf numFmtId="0" fontId="8" fillId="5" borderId="30" applyNumberFormat="0" applyAlignment="0" applyProtection="0"/>
  </cellStyleXfs>
  <cellXfs count="121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Fill="1" applyAlignment="1">
      <alignment horizontal="left"/>
    </xf>
    <xf numFmtId="11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left"/>
    </xf>
    <xf numFmtId="0" fontId="2" fillId="0" borderId="2" xfId="0" applyFont="1" applyBorder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Fill="1"/>
    <xf numFmtId="0" fontId="2" fillId="0" borderId="0" xfId="0" applyFont="1" applyFill="1"/>
    <xf numFmtId="1" fontId="2" fillId="0" borderId="0" xfId="0" applyNumberFormat="1" applyFont="1" applyFill="1" applyAlignment="1">
      <alignment horizontal="left"/>
    </xf>
    <xf numFmtId="0" fontId="2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0" xfId="0" applyFont="1" applyBorder="1"/>
    <xf numFmtId="0" fontId="0" fillId="0" borderId="1" xfId="0" applyBorder="1"/>
    <xf numFmtId="0" fontId="0" fillId="0" borderId="11" xfId="0" applyBorder="1"/>
    <xf numFmtId="0" fontId="2" fillId="0" borderId="1" xfId="0" applyFont="1" applyBorder="1"/>
    <xf numFmtId="0" fontId="2" fillId="0" borderId="11" xfId="0" applyFont="1" applyBorder="1"/>
    <xf numFmtId="0" fontId="2" fillId="2" borderId="0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21" xfId="0" applyFont="1" applyFill="1" applyBorder="1"/>
    <xf numFmtId="0" fontId="5" fillId="2" borderId="22" xfId="0" applyFont="1" applyFill="1" applyBorder="1"/>
    <xf numFmtId="165" fontId="2" fillId="2" borderId="24" xfId="0" applyNumberFormat="1" applyFont="1" applyFill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right"/>
    </xf>
    <xf numFmtId="165" fontId="2" fillId="2" borderId="2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5" fillId="2" borderId="20" xfId="0" applyFont="1" applyFill="1" applyBorder="1"/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right"/>
    </xf>
    <xf numFmtId="0" fontId="5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left"/>
    </xf>
    <xf numFmtId="0" fontId="2" fillId="3" borderId="12" xfId="0" applyFont="1" applyFill="1" applyBorder="1" applyAlignment="1">
      <alignment horizontal="right"/>
    </xf>
    <xf numFmtId="165" fontId="2" fillId="3" borderId="13" xfId="0" applyNumberFormat="1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/>
    <xf numFmtId="0" fontId="2" fillId="3" borderId="13" xfId="0" applyFont="1" applyFill="1" applyBorder="1" applyAlignment="1">
      <alignment horizontal="left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4" xfId="0" applyFont="1" applyFill="1" applyBorder="1" applyAlignment="1">
      <alignment horizontal="right"/>
    </xf>
    <xf numFmtId="165" fontId="2" fillId="4" borderId="15" xfId="0" applyNumberFormat="1" applyFont="1" applyFill="1" applyBorder="1" applyAlignment="1">
      <alignment horizontal="left"/>
    </xf>
    <xf numFmtId="0" fontId="2" fillId="4" borderId="18" xfId="0" applyFont="1" applyFill="1" applyBorder="1" applyAlignment="1">
      <alignment horizontal="right"/>
    </xf>
    <xf numFmtId="165" fontId="2" fillId="4" borderId="19" xfId="0" applyNumberFormat="1" applyFont="1" applyFill="1" applyBorder="1" applyAlignment="1">
      <alignment horizontal="left"/>
    </xf>
    <xf numFmtId="0" fontId="2" fillId="4" borderId="16" xfId="0" applyFont="1" applyFill="1" applyBorder="1" applyAlignment="1">
      <alignment horizontal="right"/>
    </xf>
    <xf numFmtId="167" fontId="2" fillId="4" borderId="17" xfId="0" applyNumberFormat="1" applyFont="1" applyFill="1" applyBorder="1" applyAlignment="1">
      <alignment horizontal="left"/>
    </xf>
    <xf numFmtId="167" fontId="2" fillId="4" borderId="19" xfId="0" applyNumberFormat="1" applyFont="1" applyFill="1" applyBorder="1" applyAlignment="1">
      <alignment horizontal="left"/>
    </xf>
    <xf numFmtId="1" fontId="2" fillId="2" borderId="23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0" fontId="1" fillId="2" borderId="20" xfId="1" applyFont="1" applyFill="1" applyBorder="1"/>
    <xf numFmtId="0" fontId="1" fillId="2" borderId="21" xfId="1" applyFont="1" applyFill="1" applyBorder="1"/>
    <xf numFmtId="0" fontId="1" fillId="2" borderId="25" xfId="1" applyFont="1" applyFill="1" applyBorder="1"/>
    <xf numFmtId="0" fontId="1" fillId="2" borderId="26" xfId="1" applyFont="1" applyFill="1" applyBorder="1"/>
    <xf numFmtId="0" fontId="10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0" fillId="2" borderId="21" xfId="0" applyFill="1" applyBorder="1"/>
    <xf numFmtId="0" fontId="0" fillId="2" borderId="22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164" fontId="2" fillId="2" borderId="35" xfId="0" applyNumberFormat="1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/>
    <xf numFmtId="0" fontId="2" fillId="2" borderId="37" xfId="0" applyFont="1" applyFill="1" applyBorder="1" applyAlignment="1">
      <alignment horizontal="right"/>
    </xf>
    <xf numFmtId="1" fontId="2" fillId="2" borderId="37" xfId="0" applyNumberFormat="1" applyFont="1" applyFill="1" applyBorder="1" applyAlignment="1">
      <alignment horizontal="left"/>
    </xf>
    <xf numFmtId="1" fontId="2" fillId="2" borderId="38" xfId="0" applyNumberFormat="1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/>
    <xf numFmtId="0" fontId="2" fillId="2" borderId="23" xfId="0" applyFont="1" applyFill="1" applyBorder="1" applyAlignment="1"/>
    <xf numFmtId="0" fontId="2" fillId="2" borderId="25" xfId="0" applyFont="1" applyFill="1" applyBorder="1" applyAlignment="1"/>
    <xf numFmtId="0" fontId="0" fillId="3" borderId="39" xfId="0" applyFill="1" applyBorder="1"/>
    <xf numFmtId="0" fontId="0" fillId="3" borderId="40" xfId="0" applyFill="1" applyBorder="1"/>
    <xf numFmtId="0" fontId="2" fillId="3" borderId="40" xfId="0" applyFont="1" applyFill="1" applyBorder="1" applyAlignment="1">
      <alignment horizontal="right"/>
    </xf>
    <xf numFmtId="0" fontId="2" fillId="3" borderId="4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165" fontId="2" fillId="2" borderId="25" xfId="0" applyNumberFormat="1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2494953992258992E-2"/>
          <c:w val="0.85083014623172104"/>
          <c:h val="0.80920332722798294"/>
        </c:manualLayout>
      </c:layout>
      <c:scatterChart>
        <c:scatterStyle val="smoothMarker"/>
        <c:varyColors val="0"/>
        <c:ser>
          <c:idx val="2"/>
          <c:order val="0"/>
          <c:tx>
            <c:v>45 Degree Line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'1-Stage'!$O$10:$O$11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'1-Stage'!$P$10:$P$11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1F-48E2-A21D-E7A2668177AE}"/>
            </c:ext>
          </c:extLst>
        </c:ser>
        <c:ser>
          <c:idx val="1"/>
          <c:order val="1"/>
          <c:tx>
            <c:v>Equilibrium Line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6.1244883021518821E-2</c:v>
                </c:pt>
                <c:pt idx="2">
                  <c:v>0.11790771280594918</c:v>
                </c:pt>
                <c:pt idx="3">
                  <c:v>0.17037807154991277</c:v>
                </c:pt>
                <c:pt idx="4">
                  <c:v>0.21901113221071147</c:v>
                </c:pt>
                <c:pt idx="5">
                  <c:v>0.26413047660582517</c:v>
                </c:pt>
                <c:pt idx="6">
                  <c:v>0.306030757155346</c:v>
                </c:pt>
                <c:pt idx="7">
                  <c:v>0.34498019291195808</c:v>
                </c:pt>
                <c:pt idx="8">
                  <c:v>0.38122289573079354</c:v>
                </c:pt>
                <c:pt idx="9">
                  <c:v>0.4149810265891859</c:v>
                </c:pt>
                <c:pt idx="10">
                  <c:v>0.44645678528445176</c:v>
                </c:pt>
                <c:pt idx="11">
                  <c:v>0.47583423913967537</c:v>
                </c:pt>
                <c:pt idx="12">
                  <c:v>0.50328099805810356</c:v>
                </c:pt>
                <c:pt idx="13">
                  <c:v>0.5289497444060427</c:v>
                </c:pt>
                <c:pt idx="14">
                  <c:v>0.55297962688180824</c:v>
                </c:pt>
                <c:pt idx="15">
                  <c:v>0.57549752784161823</c:v>
                </c:pt>
                <c:pt idx="16">
                  <c:v>0.59661921358637615</c:v>
                </c:pt>
                <c:pt idx="17">
                  <c:v>0.61645037693665028</c:v>
                </c:pt>
                <c:pt idx="18">
                  <c:v>0.63508758109545183</c:v>
                </c:pt>
                <c:pt idx="19">
                  <c:v>0.65261911336665779</c:v>
                </c:pt>
                <c:pt idx="20">
                  <c:v>0.6691257567988993</c:v>
                </c:pt>
                <c:pt idx="21">
                  <c:v>0.68468148728946243</c:v>
                </c:pt>
                <c:pt idx="22">
                  <c:v>0.69935410313266411</c:v>
                </c:pt>
                <c:pt idx="23">
                  <c:v>0.71320579344880564</c:v>
                </c:pt>
                <c:pt idx="24">
                  <c:v>0.72629365139513979</c:v>
                </c:pt>
                <c:pt idx="25">
                  <c:v>0.73867013754762434</c:v>
                </c:pt>
                <c:pt idx="26">
                  <c:v>0.75038349835718143</c:v>
                </c:pt>
                <c:pt idx="27">
                  <c:v>0.76147814412973325</c:v>
                </c:pt>
                <c:pt idx="28">
                  <c:v>0.77199499055734966</c:v>
                </c:pt>
                <c:pt idx="29">
                  <c:v>0.78197176743848618</c:v>
                </c:pt>
                <c:pt idx="30">
                  <c:v>0.79144329786828227</c:v>
                </c:pt>
                <c:pt idx="31">
                  <c:v>0.80044175085380087</c:v>
                </c:pt>
                <c:pt idx="32">
                  <c:v>0.8089968700126301</c:v>
                </c:pt>
                <c:pt idx="33">
                  <c:v>0.81713618074445549</c:v>
                </c:pt>
                <c:pt idx="34">
                  <c:v>0.82488517802216232</c:v>
                </c:pt>
                <c:pt idx="35">
                  <c:v>0.83226749672985478</c:v>
                </c:pt>
                <c:pt idx="36">
                  <c:v>0.83930506627771528</c:v>
                </c:pt>
                <c:pt idx="37">
                  <c:v>0.84601825104618567</c:v>
                </c:pt>
                <c:pt idx="38">
                  <c:v>0.85242597805259246</c:v>
                </c:pt>
                <c:pt idx="39">
                  <c:v>0.85854585309031239</c:v>
                </c:pt>
                <c:pt idx="40">
                  <c:v>0.86439426646252315</c:v>
                </c:pt>
                <c:pt idx="41">
                  <c:v>0.86998648931768885</c:v>
                </c:pt>
                <c:pt idx="42">
                  <c:v>0.87533676149114747</c:v>
                </c:pt>
                <c:pt idx="43">
                  <c:v>0.88045837166519347</c:v>
                </c:pt>
                <c:pt idx="44">
                  <c:v>0.88536373057758655</c:v>
                </c:pt>
                <c:pt idx="45">
                  <c:v>0.89006443793472467</c:v>
                </c:pt>
                <c:pt idx="46">
                  <c:v>0.8945713436197662</c:v>
                </c:pt>
                <c:pt idx="47">
                  <c:v>0.89889460372684882</c:v>
                </c:pt>
                <c:pt idx="48">
                  <c:v>0.90304373189966158</c:v>
                </c:pt>
                <c:pt idx="49">
                  <c:v>0.90702764640532374</c:v>
                </c:pt>
                <c:pt idx="50">
                  <c:v>0.91085471333198631</c:v>
                </c:pt>
                <c:pt idx="51">
                  <c:v>0.91453278626060552</c:v>
                </c:pt>
                <c:pt idx="52">
                  <c:v>0.91806924272717472</c:v>
                </c:pt>
                <c:pt idx="53">
                  <c:v>0.9214710177611557</c:v>
                </c:pt>
                <c:pt idx="54">
                  <c:v>0.92474463475836222</c:v>
                </c:pt>
                <c:pt idx="55">
                  <c:v>0.92789623392186205</c:v>
                </c:pt>
                <c:pt idx="56">
                  <c:v>0.9309315984823866</c:v>
                </c:pt>
                <c:pt idx="57">
                  <c:v>0.93385617888972605</c:v>
                </c:pt>
                <c:pt idx="58">
                  <c:v>0.93667511514873536</c:v>
                </c:pt>
                <c:pt idx="59">
                  <c:v>0.93939325745742253</c:v>
                </c:pt>
                <c:pt idx="60">
                  <c:v>0.94201518529007244</c:v>
                </c:pt>
                <c:pt idx="61">
                  <c:v>0.94454522505523908</c:v>
                </c:pt>
                <c:pt idx="62">
                  <c:v>0.94698746644668919</c:v>
                </c:pt>
                <c:pt idx="63">
                  <c:v>0.94934577759466199</c:v>
                </c:pt>
                <c:pt idx="64">
                  <c:v>0.95162381911522986</c:v>
                </c:pt>
                <c:pt idx="65">
                  <c:v>0.95382505714682675</c:v>
                </c:pt>
                <c:pt idx="66">
                  <c:v>0.95595277545513513</c:v>
                </c:pt>
                <c:pt idx="67">
                  <c:v>0.95801008668046339</c:v>
                </c:pt>
                <c:pt idx="68">
                  <c:v>0.9599999427952145</c:v>
                </c:pt>
                <c:pt idx="69">
                  <c:v>0.96192514483328095</c:v>
                </c:pt>
                <c:pt idx="70">
                  <c:v>0.96378835194786361</c:v>
                </c:pt>
                <c:pt idx="71">
                  <c:v>0.96559208984940914</c:v>
                </c:pt>
                <c:pt idx="72">
                  <c:v>0.96733875867102848</c:v>
                </c:pt>
                <c:pt idx="73">
                  <c:v>0.96903064030473307</c:v>
                </c:pt>
                <c:pt idx="74">
                  <c:v>0.97066990524830199</c:v>
                </c:pt>
                <c:pt idx="75">
                  <c:v>0.97225861899920307</c:v>
                </c:pt>
                <c:pt idx="76">
                  <c:v>0.97379874802911892</c:v>
                </c:pt>
                <c:pt idx="77">
                  <c:v>0.97529216536982133</c:v>
                </c:pt>
                <c:pt idx="78">
                  <c:v>0.97674065583867942</c:v>
                </c:pt>
                <c:pt idx="79">
                  <c:v>0.9781459209298462</c:v>
                </c:pt>
                <c:pt idx="80">
                  <c:v>0.97950958339504812</c:v>
                </c:pt>
                <c:pt idx="81">
                  <c:v>0.98083319153608384</c:v>
                </c:pt>
                <c:pt idx="82">
                  <c:v>0.98211822322930942</c:v>
                </c:pt>
                <c:pt idx="83">
                  <c:v>0.98336608970092731</c:v>
                </c:pt>
                <c:pt idx="84">
                  <c:v>0.98457813907034586</c:v>
                </c:pt>
                <c:pt idx="85">
                  <c:v>0.98575565967760981</c:v>
                </c:pt>
                <c:pt idx="86">
                  <c:v>0.98689988320965083</c:v>
                </c:pt>
                <c:pt idx="87">
                  <c:v>0.98801198763904474</c:v>
                </c:pt>
                <c:pt idx="88">
                  <c:v>0.98909309998785688</c:v>
                </c:pt>
                <c:pt idx="89">
                  <c:v>0.99014429892831324</c:v>
                </c:pt>
                <c:pt idx="90">
                  <c:v>0.99116661723108945</c:v>
                </c:pt>
                <c:pt idx="91">
                  <c:v>0.99216104407127181</c:v>
                </c:pt>
                <c:pt idx="92">
                  <c:v>0.99312852720126832</c:v>
                </c:pt>
                <c:pt idx="93">
                  <c:v>0.9940699749993317</c:v>
                </c:pt>
                <c:pt idx="94">
                  <c:v>0.99498625840168431</c:v>
                </c:pt>
                <c:pt idx="95">
                  <c:v>0.99587821272568444</c:v>
                </c:pt>
                <c:pt idx="96">
                  <c:v>0.99674663939095676</c:v>
                </c:pt>
                <c:pt idx="97">
                  <c:v>0.99759230754490524</c:v>
                </c:pt>
                <c:pt idx="98">
                  <c:v>0.99841595559861374</c:v>
                </c:pt>
                <c:pt idx="99">
                  <c:v>0.9992182926786467</c:v>
                </c:pt>
                <c:pt idx="100">
                  <c:v>0.99999998912918675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1F-48E2-A21D-E7A2668177AE}"/>
            </c:ext>
          </c:extLst>
        </c:ser>
        <c:ser>
          <c:idx val="3"/>
          <c:order val="2"/>
          <c:tx>
            <c:v>xy</c:v>
          </c:tx>
          <c:spPr>
            <a:ln>
              <a:noFill/>
            </a:ln>
          </c:spPr>
          <c:marker>
            <c:symbol val="circle"/>
            <c:size val="10"/>
          </c:marker>
          <c:xVal>
            <c:numRef>
              <c:f>'1-Stage'!$K$9</c:f>
              <c:numCache>
                <c:formatCode>0.000</c:formatCode>
                <c:ptCount val="1"/>
                <c:pt idx="0">
                  <c:v>0.14692150312059082</c:v>
                </c:pt>
              </c:numCache>
            </c:numRef>
          </c:xVal>
          <c:yVal>
            <c:numRef>
              <c:f>'1-Stage'!$K$3</c:f>
              <c:numCache>
                <c:formatCode>0.000</c:formatCode>
                <c:ptCount val="1"/>
                <c:pt idx="0">
                  <c:v>0.5687189955326406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93-45DE-97E5-5183CCD7CBA6}"/>
            </c:ext>
          </c:extLst>
        </c:ser>
        <c:ser>
          <c:idx val="0"/>
          <c:order val="3"/>
          <c:tx>
            <c:v>Op Line</c:v>
          </c:tx>
          <c:spPr>
            <a:ln w="25400"/>
          </c:spPr>
          <c:marker>
            <c:symbol val="none"/>
          </c:marker>
          <c:xVal>
            <c:numRef>
              <c:f>'1-Stage'!$R$13:$R$14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'1-Stage'!$S$13:$S$14</c:f>
              <c:numCache>
                <c:formatCode>0.000</c:formatCode>
                <c:ptCount val="2"/>
                <c:pt idx="0">
                  <c:v>0.66666666666666663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93-45DE-97E5-5183CCD7C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841728"/>
        <c:axId val="279842288"/>
      </c:scatterChart>
      <c:valAx>
        <c:axId val="27984172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9842288"/>
        <c:crosses val="autoZero"/>
        <c:crossBetween val="midCat"/>
        <c:majorUnit val="0.1"/>
        <c:minorUnit val="5.000000000000001E-2"/>
      </c:valAx>
      <c:valAx>
        <c:axId val="27984228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984172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101297572300479"/>
          <c:y val="0.39068743855860821"/>
          <c:w val="0.20843974775300364"/>
          <c:h val="0.20454561708965122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0337723139013119E-2"/>
          <c:w val="0.83897418688217562"/>
          <c:h val="0.81665030860584364"/>
        </c:manualLayout>
      </c:layout>
      <c:scatterChart>
        <c:scatterStyle val="smoothMarker"/>
        <c:varyColors val="0"/>
        <c:ser>
          <c:idx val="0"/>
          <c:order val="0"/>
          <c:tx>
            <c:v>Bubble Point Curve</c:v>
          </c:tx>
          <c:spPr>
            <a:ln w="25400"/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92.603357848241572</c:v>
                </c:pt>
                <c:pt idx="1">
                  <c:v>90.637019331564701</c:v>
                </c:pt>
                <c:pt idx="2">
                  <c:v>88.732831973012836</c:v>
                </c:pt>
                <c:pt idx="3">
                  <c:v>86.888660021282462</c:v>
                </c:pt>
                <c:pt idx="4">
                  <c:v>85.102375611519747</c:v>
                </c:pt>
                <c:pt idx="5">
                  <c:v>83.371871497139992</c:v>
                </c:pt>
                <c:pt idx="6">
                  <c:v>81.695071749857249</c:v>
                </c:pt>
                <c:pt idx="7">
                  <c:v>80.069940588679472</c:v>
                </c:pt>
                <c:pt idx="8">
                  <c:v>78.494489512325529</c:v>
                </c:pt>
                <c:pt idx="9">
                  <c:v>76.966782914447691</c:v>
                </c:pt>
                <c:pt idx="10">
                  <c:v>75.484942359220298</c:v>
                </c:pt>
                <c:pt idx="11">
                  <c:v>74.047149688104255</c:v>
                </c:pt>
                <c:pt idx="12">
                  <c:v>72.651649118437732</c:v>
                </c:pt>
                <c:pt idx="13">
                  <c:v>71.296748482200684</c:v>
                </c:pt>
                <c:pt idx="14">
                  <c:v>69.980819739842786</c:v>
                </c:pt>
                <c:pt idx="15">
                  <c:v>68.702298890218145</c:v>
                </c:pt>
                <c:pt idx="16">
                  <c:v>67.45968538399255</c:v>
                </c:pt>
                <c:pt idx="17">
                  <c:v>66.251541134771642</c:v>
                </c:pt>
                <c:pt idx="18">
                  <c:v>65.076489209907024</c:v>
                </c:pt>
                <c:pt idx="19">
                  <c:v>63.933212271617819</c:v>
                </c:pt>
                <c:pt idx="20">
                  <c:v>62.82045082880164</c:v>
                </c:pt>
                <c:pt idx="21">
                  <c:v>61.737001350710031</c:v>
                </c:pt>
                <c:pt idx="22">
                  <c:v>60.681714285509472</c:v>
                </c:pt>
                <c:pt idx="23">
                  <c:v>59.653492019588903</c:v>
                </c:pt>
                <c:pt idx="24">
                  <c:v>58.651286807232687</c:v>
                </c:pt>
                <c:pt idx="25">
                  <c:v>57.674098694882751</c:v>
                </c:pt>
                <c:pt idx="26">
                  <c:v>56.72097345957927</c:v>
                </c:pt>
                <c:pt idx="27">
                  <c:v>55.791000577212394</c:v>
                </c:pt>
                <c:pt idx="28">
                  <c:v>54.883311232863569</c:v>
                </c:pt>
                <c:pt idx="29">
                  <c:v>53.997076382684995</c:v>
                </c:pt>
                <c:pt idx="30">
                  <c:v>53.131504874396754</c:v>
                </c:pt>
                <c:pt idx="31">
                  <c:v>52.285841631504731</c:v>
                </c:pt>
                <c:pt idx="32">
                  <c:v>51.459365904712193</c:v>
                </c:pt>
                <c:pt idx="33">
                  <c:v>50.651389592653672</c:v>
                </c:pt>
                <c:pt idx="34">
                  <c:v>49.86125563298917</c:v>
                </c:pt>
                <c:pt idx="35">
                  <c:v>49.088336464012016</c:v>
                </c:pt>
                <c:pt idx="36">
                  <c:v>48.332032556221058</c:v>
                </c:pt>
                <c:pt idx="37">
                  <c:v>47.591771012751188</c:v>
                </c:pt>
                <c:pt idx="38">
                  <c:v>46.867004237125002</c:v>
                </c:pt>
                <c:pt idx="39">
                  <c:v>46.157208666461905</c:v>
                </c:pt>
                <c:pt idx="40">
                  <c:v>45.461883568040562</c:v>
                </c:pt>
                <c:pt idx="41">
                  <c:v>44.780549896939519</c:v>
                </c:pt>
                <c:pt idx="42">
                  <c:v>44.112749212367994</c:v>
                </c:pt>
                <c:pt idx="43">
                  <c:v>43.458042650235889</c:v>
                </c:pt>
                <c:pt idx="44">
                  <c:v>42.816009949483139</c:v>
                </c:pt>
                <c:pt idx="45">
                  <c:v>42.186248529691817</c:v>
                </c:pt>
                <c:pt idx="46">
                  <c:v>41.568372617533697</c:v>
                </c:pt>
                <c:pt idx="47">
                  <c:v>40.962012419650065</c:v>
                </c:pt>
                <c:pt idx="48">
                  <c:v>40.36681333962153</c:v>
                </c:pt>
                <c:pt idx="49">
                  <c:v>39.782435236757529</c:v>
                </c:pt>
                <c:pt idx="50">
                  <c:v>39.208551724513221</c:v>
                </c:pt>
                <c:pt idx="51">
                  <c:v>38.644849506425814</c:v>
                </c:pt>
                <c:pt idx="52">
                  <c:v>38.091027747549717</c:v>
                </c:pt>
                <c:pt idx="53">
                  <c:v>37.546797479459464</c:v>
                </c:pt>
                <c:pt idx="54">
                  <c:v>37.011881036978295</c:v>
                </c:pt>
                <c:pt idx="55">
                  <c:v>36.486011524879295</c:v>
                </c:pt>
                <c:pt idx="56">
                  <c:v>35.968932312894488</c:v>
                </c:pt>
                <c:pt idx="57">
                  <c:v>35.460396557451332</c:v>
                </c:pt>
                <c:pt idx="58">
                  <c:v>34.960166748640233</c:v>
                </c:pt>
                <c:pt idx="59">
                  <c:v>34.468014280997096</c:v>
                </c:pt>
                <c:pt idx="60">
                  <c:v>33.983719046761564</c:v>
                </c:pt>
                <c:pt idx="61">
                  <c:v>33.507069050345976</c:v>
                </c:pt>
                <c:pt idx="62">
                  <c:v>33.037860042821521</c:v>
                </c:pt>
                <c:pt idx="63">
                  <c:v>32.57589517529464</c:v>
                </c:pt>
                <c:pt idx="64">
                  <c:v>32.120984670112065</c:v>
                </c:pt>
                <c:pt idx="65">
                  <c:v>31.6729455088932</c:v>
                </c:pt>
                <c:pt idx="66">
                  <c:v>31.231601136445978</c:v>
                </c:pt>
                <c:pt idx="67">
                  <c:v>30.796781179679364</c:v>
                </c:pt>
                <c:pt idx="68">
                  <c:v>30.368321180674101</c:v>
                </c:pt>
                <c:pt idx="69">
                  <c:v>29.946062343124655</c:v>
                </c:pt>
                <c:pt idx="70">
                  <c:v>29.529851291411383</c:v>
                </c:pt>
                <c:pt idx="71">
                  <c:v>29.119539841603252</c:v>
                </c:pt>
                <c:pt idx="72">
                  <c:v>28.714984783735343</c:v>
                </c:pt>
                <c:pt idx="73">
                  <c:v>28.31604767474153</c:v>
                </c:pt>
                <c:pt idx="74">
                  <c:v>27.922594641460673</c:v>
                </c:pt>
                <c:pt idx="75">
                  <c:v>27.534496193167524</c:v>
                </c:pt>
                <c:pt idx="76">
                  <c:v>27.151627043112338</c:v>
                </c:pt>
                <c:pt idx="77">
                  <c:v>26.773865938584063</c:v>
                </c:pt>
                <c:pt idx="78">
                  <c:v>26.401095499037517</c:v>
                </c:pt>
                <c:pt idx="79">
                  <c:v>26.033202061856265</c:v>
                </c:pt>
                <c:pt idx="80">
                  <c:v>25.670075535342395</c:v>
                </c:pt>
                <c:pt idx="81">
                  <c:v>25.311609258553165</c:v>
                </c:pt>
                <c:pt idx="82">
                  <c:v>24.957699867622427</c:v>
                </c:pt>
                <c:pt idx="83">
                  <c:v>24.608247168227713</c:v>
                </c:pt>
                <c:pt idx="84">
                  <c:v>24.263154013883653</c:v>
                </c:pt>
                <c:pt idx="85">
                  <c:v>23.922326189758106</c:v>
                </c:pt>
                <c:pt idx="86">
                  <c:v>23.585672301727833</c:v>
                </c:pt>
                <c:pt idx="87">
                  <c:v>23.253103670404297</c:v>
                </c:pt>
                <c:pt idx="88">
                  <c:v>22.924534229876652</c:v>
                </c:pt>
                <c:pt idx="89">
                  <c:v>22.599880430932263</c:v>
                </c:pt>
                <c:pt idx="90">
                  <c:v>22.279061148529713</c:v>
                </c:pt>
                <c:pt idx="91">
                  <c:v>21.961997593310244</c:v>
                </c:pt>
                <c:pt idx="92">
                  <c:v>21.648613226947106</c:v>
                </c:pt>
                <c:pt idx="93">
                  <c:v>21.338833681142056</c:v>
                </c:pt>
                <c:pt idx="94">
                  <c:v>21.032586680089508</c:v>
                </c:pt>
                <c:pt idx="95">
                  <c:v>20.72980196623838</c:v>
                </c:pt>
                <c:pt idx="96">
                  <c:v>20.430411229190813</c:v>
                </c:pt>
                <c:pt idx="97">
                  <c:v>20.134348037586015</c:v>
                </c:pt>
                <c:pt idx="98">
                  <c:v>19.841547773825415</c:v>
                </c:pt>
                <c:pt idx="99">
                  <c:v>19.551947571503035</c:v>
                </c:pt>
                <c:pt idx="100">
                  <c:v>19.265485919793271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EE-4984-8395-92A083E62E2D}"/>
            </c:ext>
          </c:extLst>
        </c:ser>
        <c:ser>
          <c:idx val="1"/>
          <c:order val="1"/>
          <c:tx>
            <c:v>Dew Point Curve</c:v>
          </c:tx>
          <c:spPr>
            <a:ln w="25400"/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6.1244883021518821E-2</c:v>
                </c:pt>
                <c:pt idx="2">
                  <c:v>0.11790771280594918</c:v>
                </c:pt>
                <c:pt idx="3">
                  <c:v>0.17037807154991277</c:v>
                </c:pt>
                <c:pt idx="4">
                  <c:v>0.21901113221071147</c:v>
                </c:pt>
                <c:pt idx="5">
                  <c:v>0.26413047660582517</c:v>
                </c:pt>
                <c:pt idx="6">
                  <c:v>0.306030757155346</c:v>
                </c:pt>
                <c:pt idx="7">
                  <c:v>0.34498019291195808</c:v>
                </c:pt>
                <c:pt idx="8">
                  <c:v>0.38122289573079354</c:v>
                </c:pt>
                <c:pt idx="9">
                  <c:v>0.4149810265891859</c:v>
                </c:pt>
                <c:pt idx="10">
                  <c:v>0.44645678528445176</c:v>
                </c:pt>
                <c:pt idx="11">
                  <c:v>0.47583423913967537</c:v>
                </c:pt>
                <c:pt idx="12">
                  <c:v>0.50328099805810356</c:v>
                </c:pt>
                <c:pt idx="13">
                  <c:v>0.5289497444060427</c:v>
                </c:pt>
                <c:pt idx="14">
                  <c:v>0.55297962688180824</c:v>
                </c:pt>
                <c:pt idx="15">
                  <c:v>0.57549752784161823</c:v>
                </c:pt>
                <c:pt idx="16">
                  <c:v>0.59661921358637615</c:v>
                </c:pt>
                <c:pt idx="17">
                  <c:v>0.61645037693665028</c:v>
                </c:pt>
                <c:pt idx="18">
                  <c:v>0.63508758109545183</c:v>
                </c:pt>
                <c:pt idx="19">
                  <c:v>0.65261911336665779</c:v>
                </c:pt>
                <c:pt idx="20">
                  <c:v>0.6691257567988993</c:v>
                </c:pt>
                <c:pt idx="21">
                  <c:v>0.68468148728946243</c:v>
                </c:pt>
                <c:pt idx="22">
                  <c:v>0.69935410313266411</c:v>
                </c:pt>
                <c:pt idx="23">
                  <c:v>0.71320579344880564</c:v>
                </c:pt>
                <c:pt idx="24">
                  <c:v>0.72629365139513979</c:v>
                </c:pt>
                <c:pt idx="25">
                  <c:v>0.73867013754762434</c:v>
                </c:pt>
                <c:pt idx="26">
                  <c:v>0.75038349835718143</c:v>
                </c:pt>
                <c:pt idx="27">
                  <c:v>0.76147814412973325</c:v>
                </c:pt>
                <c:pt idx="28">
                  <c:v>0.77199499055734966</c:v>
                </c:pt>
                <c:pt idx="29">
                  <c:v>0.78197176743848618</c:v>
                </c:pt>
                <c:pt idx="30">
                  <c:v>0.79144329786828227</c:v>
                </c:pt>
                <c:pt idx="31">
                  <c:v>0.80044175085380087</c:v>
                </c:pt>
                <c:pt idx="32">
                  <c:v>0.8089968700126301</c:v>
                </c:pt>
                <c:pt idx="33">
                  <c:v>0.81713618074445549</c:v>
                </c:pt>
                <c:pt idx="34">
                  <c:v>0.82488517802216232</c:v>
                </c:pt>
                <c:pt idx="35">
                  <c:v>0.83226749672985478</c:v>
                </c:pt>
                <c:pt idx="36">
                  <c:v>0.83930506627771528</c:v>
                </c:pt>
                <c:pt idx="37">
                  <c:v>0.84601825104618567</c:v>
                </c:pt>
                <c:pt idx="38">
                  <c:v>0.85242597805259246</c:v>
                </c:pt>
                <c:pt idx="39">
                  <c:v>0.85854585309031239</c:v>
                </c:pt>
                <c:pt idx="40">
                  <c:v>0.86439426646252315</c:v>
                </c:pt>
                <c:pt idx="41">
                  <c:v>0.86998648931768885</c:v>
                </c:pt>
                <c:pt idx="42">
                  <c:v>0.87533676149114747</c:v>
                </c:pt>
                <c:pt idx="43">
                  <c:v>0.88045837166519347</c:v>
                </c:pt>
                <c:pt idx="44">
                  <c:v>0.88536373057758655</c:v>
                </c:pt>
                <c:pt idx="45">
                  <c:v>0.89006443793472467</c:v>
                </c:pt>
                <c:pt idx="46">
                  <c:v>0.8945713436197662</c:v>
                </c:pt>
                <c:pt idx="47">
                  <c:v>0.89889460372684882</c:v>
                </c:pt>
                <c:pt idx="48">
                  <c:v>0.90304373189966158</c:v>
                </c:pt>
                <c:pt idx="49">
                  <c:v>0.90702764640532374</c:v>
                </c:pt>
                <c:pt idx="50">
                  <c:v>0.91085471333198631</c:v>
                </c:pt>
                <c:pt idx="51">
                  <c:v>0.91453278626060552</c:v>
                </c:pt>
                <c:pt idx="52">
                  <c:v>0.91806924272717472</c:v>
                </c:pt>
                <c:pt idx="53">
                  <c:v>0.9214710177611557</c:v>
                </c:pt>
                <c:pt idx="54">
                  <c:v>0.92474463475836222</c:v>
                </c:pt>
                <c:pt idx="55">
                  <c:v>0.92789623392186205</c:v>
                </c:pt>
                <c:pt idx="56">
                  <c:v>0.9309315984823866</c:v>
                </c:pt>
                <c:pt idx="57">
                  <c:v>0.93385617888972605</c:v>
                </c:pt>
                <c:pt idx="58">
                  <c:v>0.93667511514873536</c:v>
                </c:pt>
                <c:pt idx="59">
                  <c:v>0.93939325745742253</c:v>
                </c:pt>
                <c:pt idx="60">
                  <c:v>0.94201518529007244</c:v>
                </c:pt>
                <c:pt idx="61">
                  <c:v>0.94454522505523908</c:v>
                </c:pt>
                <c:pt idx="62">
                  <c:v>0.94698746644668919</c:v>
                </c:pt>
                <c:pt idx="63">
                  <c:v>0.94934577759466199</c:v>
                </c:pt>
                <c:pt idx="64">
                  <c:v>0.95162381911522986</c:v>
                </c:pt>
                <c:pt idx="65">
                  <c:v>0.95382505714682675</c:v>
                </c:pt>
                <c:pt idx="66">
                  <c:v>0.95595277545513513</c:v>
                </c:pt>
                <c:pt idx="67">
                  <c:v>0.95801008668046339</c:v>
                </c:pt>
                <c:pt idx="68">
                  <c:v>0.9599999427952145</c:v>
                </c:pt>
                <c:pt idx="69">
                  <c:v>0.96192514483328095</c:v>
                </c:pt>
                <c:pt idx="70">
                  <c:v>0.96378835194786361</c:v>
                </c:pt>
                <c:pt idx="71">
                  <c:v>0.96559208984940914</c:v>
                </c:pt>
                <c:pt idx="72">
                  <c:v>0.96733875867102848</c:v>
                </c:pt>
                <c:pt idx="73">
                  <c:v>0.96903064030473307</c:v>
                </c:pt>
                <c:pt idx="74">
                  <c:v>0.97066990524830199</c:v>
                </c:pt>
                <c:pt idx="75">
                  <c:v>0.97225861899920307</c:v>
                </c:pt>
                <c:pt idx="76">
                  <c:v>0.97379874802911892</c:v>
                </c:pt>
                <c:pt idx="77">
                  <c:v>0.97529216536982133</c:v>
                </c:pt>
                <c:pt idx="78">
                  <c:v>0.97674065583867942</c:v>
                </c:pt>
                <c:pt idx="79">
                  <c:v>0.9781459209298462</c:v>
                </c:pt>
                <c:pt idx="80">
                  <c:v>0.97950958339504812</c:v>
                </c:pt>
                <c:pt idx="81">
                  <c:v>0.98083319153608384</c:v>
                </c:pt>
                <c:pt idx="82">
                  <c:v>0.98211822322930942</c:v>
                </c:pt>
                <c:pt idx="83">
                  <c:v>0.98336608970092731</c:v>
                </c:pt>
                <c:pt idx="84">
                  <c:v>0.98457813907034586</c:v>
                </c:pt>
                <c:pt idx="85">
                  <c:v>0.98575565967760981</c:v>
                </c:pt>
                <c:pt idx="86">
                  <c:v>0.98689988320965083</c:v>
                </c:pt>
                <c:pt idx="87">
                  <c:v>0.98801198763904474</c:v>
                </c:pt>
                <c:pt idx="88">
                  <c:v>0.98909309998785688</c:v>
                </c:pt>
                <c:pt idx="89">
                  <c:v>0.99014429892831324</c:v>
                </c:pt>
                <c:pt idx="90">
                  <c:v>0.99116661723108945</c:v>
                </c:pt>
                <c:pt idx="91">
                  <c:v>0.99216104407127181</c:v>
                </c:pt>
                <c:pt idx="92">
                  <c:v>0.99312852720126832</c:v>
                </c:pt>
                <c:pt idx="93">
                  <c:v>0.9940699749993317</c:v>
                </c:pt>
                <c:pt idx="94">
                  <c:v>0.99498625840168431</c:v>
                </c:pt>
                <c:pt idx="95">
                  <c:v>0.99587821272568444</c:v>
                </c:pt>
                <c:pt idx="96">
                  <c:v>0.99674663939095676</c:v>
                </c:pt>
                <c:pt idx="97">
                  <c:v>0.99759230754490524</c:v>
                </c:pt>
                <c:pt idx="98">
                  <c:v>0.99841595559861374</c:v>
                </c:pt>
                <c:pt idx="99">
                  <c:v>0.9992182926786467</c:v>
                </c:pt>
                <c:pt idx="100">
                  <c:v>0.99999998912918675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92.603357848241572</c:v>
                </c:pt>
                <c:pt idx="1">
                  <c:v>90.637019331564701</c:v>
                </c:pt>
                <c:pt idx="2">
                  <c:v>88.732831973012836</c:v>
                </c:pt>
                <c:pt idx="3">
                  <c:v>86.888660021282462</c:v>
                </c:pt>
                <c:pt idx="4">
                  <c:v>85.102375611519747</c:v>
                </c:pt>
                <c:pt idx="5">
                  <c:v>83.371871497139992</c:v>
                </c:pt>
                <c:pt idx="6">
                  <c:v>81.695071749857249</c:v>
                </c:pt>
                <c:pt idx="7">
                  <c:v>80.069940588679472</c:v>
                </c:pt>
                <c:pt idx="8">
                  <c:v>78.494489512325529</c:v>
                </c:pt>
                <c:pt idx="9">
                  <c:v>76.966782914447691</c:v>
                </c:pt>
                <c:pt idx="10">
                  <c:v>75.484942359220298</c:v>
                </c:pt>
                <c:pt idx="11">
                  <c:v>74.047149688104255</c:v>
                </c:pt>
                <c:pt idx="12">
                  <c:v>72.651649118437732</c:v>
                </c:pt>
                <c:pt idx="13">
                  <c:v>71.296748482200684</c:v>
                </c:pt>
                <c:pt idx="14">
                  <c:v>69.980819739842786</c:v>
                </c:pt>
                <c:pt idx="15">
                  <c:v>68.702298890218145</c:v>
                </c:pt>
                <c:pt idx="16">
                  <c:v>67.45968538399255</c:v>
                </c:pt>
                <c:pt idx="17">
                  <c:v>66.251541134771642</c:v>
                </c:pt>
                <c:pt idx="18">
                  <c:v>65.076489209907024</c:v>
                </c:pt>
                <c:pt idx="19">
                  <c:v>63.933212271617819</c:v>
                </c:pt>
                <c:pt idx="20">
                  <c:v>62.82045082880164</c:v>
                </c:pt>
                <c:pt idx="21">
                  <c:v>61.737001350710031</c:v>
                </c:pt>
                <c:pt idx="22">
                  <c:v>60.681714285509472</c:v>
                </c:pt>
                <c:pt idx="23">
                  <c:v>59.653492019588903</c:v>
                </c:pt>
                <c:pt idx="24">
                  <c:v>58.651286807232687</c:v>
                </c:pt>
                <c:pt idx="25">
                  <c:v>57.674098694882751</c:v>
                </c:pt>
                <c:pt idx="26">
                  <c:v>56.72097345957927</c:v>
                </c:pt>
                <c:pt idx="27">
                  <c:v>55.791000577212394</c:v>
                </c:pt>
                <c:pt idx="28">
                  <c:v>54.883311232863569</c:v>
                </c:pt>
                <c:pt idx="29">
                  <c:v>53.997076382684995</c:v>
                </c:pt>
                <c:pt idx="30">
                  <c:v>53.131504874396754</c:v>
                </c:pt>
                <c:pt idx="31">
                  <c:v>52.285841631504731</c:v>
                </c:pt>
                <c:pt idx="32">
                  <c:v>51.459365904712193</c:v>
                </c:pt>
                <c:pt idx="33">
                  <c:v>50.651389592653672</c:v>
                </c:pt>
                <c:pt idx="34">
                  <c:v>49.86125563298917</c:v>
                </c:pt>
                <c:pt idx="35">
                  <c:v>49.088336464012016</c:v>
                </c:pt>
                <c:pt idx="36">
                  <c:v>48.332032556221058</c:v>
                </c:pt>
                <c:pt idx="37">
                  <c:v>47.591771012751188</c:v>
                </c:pt>
                <c:pt idx="38">
                  <c:v>46.867004237125002</c:v>
                </c:pt>
                <c:pt idx="39">
                  <c:v>46.157208666461905</c:v>
                </c:pt>
                <c:pt idx="40">
                  <c:v>45.461883568040562</c:v>
                </c:pt>
                <c:pt idx="41">
                  <c:v>44.780549896939519</c:v>
                </c:pt>
                <c:pt idx="42">
                  <c:v>44.112749212367994</c:v>
                </c:pt>
                <c:pt idx="43">
                  <c:v>43.458042650235889</c:v>
                </c:pt>
                <c:pt idx="44">
                  <c:v>42.816009949483139</c:v>
                </c:pt>
                <c:pt idx="45">
                  <c:v>42.186248529691817</c:v>
                </c:pt>
                <c:pt idx="46">
                  <c:v>41.568372617533697</c:v>
                </c:pt>
                <c:pt idx="47">
                  <c:v>40.962012419650065</c:v>
                </c:pt>
                <c:pt idx="48">
                  <c:v>40.36681333962153</c:v>
                </c:pt>
                <c:pt idx="49">
                  <c:v>39.782435236757529</c:v>
                </c:pt>
                <c:pt idx="50">
                  <c:v>39.208551724513221</c:v>
                </c:pt>
                <c:pt idx="51">
                  <c:v>38.644849506425814</c:v>
                </c:pt>
                <c:pt idx="52">
                  <c:v>38.091027747549717</c:v>
                </c:pt>
                <c:pt idx="53">
                  <c:v>37.546797479459464</c:v>
                </c:pt>
                <c:pt idx="54">
                  <c:v>37.011881036978295</c:v>
                </c:pt>
                <c:pt idx="55">
                  <c:v>36.486011524879295</c:v>
                </c:pt>
                <c:pt idx="56">
                  <c:v>35.968932312894488</c:v>
                </c:pt>
                <c:pt idx="57">
                  <c:v>35.460396557451332</c:v>
                </c:pt>
                <c:pt idx="58">
                  <c:v>34.960166748640233</c:v>
                </c:pt>
                <c:pt idx="59">
                  <c:v>34.468014280997096</c:v>
                </c:pt>
                <c:pt idx="60">
                  <c:v>33.983719046761564</c:v>
                </c:pt>
                <c:pt idx="61">
                  <c:v>33.507069050345976</c:v>
                </c:pt>
                <c:pt idx="62">
                  <c:v>33.037860042821521</c:v>
                </c:pt>
                <c:pt idx="63">
                  <c:v>32.57589517529464</c:v>
                </c:pt>
                <c:pt idx="64">
                  <c:v>32.120984670112065</c:v>
                </c:pt>
                <c:pt idx="65">
                  <c:v>31.6729455088932</c:v>
                </c:pt>
                <c:pt idx="66">
                  <c:v>31.231601136445978</c:v>
                </c:pt>
                <c:pt idx="67">
                  <c:v>30.796781179679364</c:v>
                </c:pt>
                <c:pt idx="68">
                  <c:v>30.368321180674101</c:v>
                </c:pt>
                <c:pt idx="69">
                  <c:v>29.946062343124655</c:v>
                </c:pt>
                <c:pt idx="70">
                  <c:v>29.529851291411383</c:v>
                </c:pt>
                <c:pt idx="71">
                  <c:v>29.119539841603252</c:v>
                </c:pt>
                <c:pt idx="72">
                  <c:v>28.714984783735343</c:v>
                </c:pt>
                <c:pt idx="73">
                  <c:v>28.31604767474153</c:v>
                </c:pt>
                <c:pt idx="74">
                  <c:v>27.922594641460673</c:v>
                </c:pt>
                <c:pt idx="75">
                  <c:v>27.534496193167524</c:v>
                </c:pt>
                <c:pt idx="76">
                  <c:v>27.151627043112338</c:v>
                </c:pt>
                <c:pt idx="77">
                  <c:v>26.773865938584063</c:v>
                </c:pt>
                <c:pt idx="78">
                  <c:v>26.401095499037517</c:v>
                </c:pt>
                <c:pt idx="79">
                  <c:v>26.033202061856265</c:v>
                </c:pt>
                <c:pt idx="80">
                  <c:v>25.670075535342395</c:v>
                </c:pt>
                <c:pt idx="81">
                  <c:v>25.311609258553165</c:v>
                </c:pt>
                <c:pt idx="82">
                  <c:v>24.957699867622427</c:v>
                </c:pt>
                <c:pt idx="83">
                  <c:v>24.608247168227713</c:v>
                </c:pt>
                <c:pt idx="84">
                  <c:v>24.263154013883653</c:v>
                </c:pt>
                <c:pt idx="85">
                  <c:v>23.922326189758106</c:v>
                </c:pt>
                <c:pt idx="86">
                  <c:v>23.585672301727833</c:v>
                </c:pt>
                <c:pt idx="87">
                  <c:v>23.253103670404297</c:v>
                </c:pt>
                <c:pt idx="88">
                  <c:v>22.924534229876652</c:v>
                </c:pt>
                <c:pt idx="89">
                  <c:v>22.599880430932263</c:v>
                </c:pt>
                <c:pt idx="90">
                  <c:v>22.279061148529713</c:v>
                </c:pt>
                <c:pt idx="91">
                  <c:v>21.961997593310244</c:v>
                </c:pt>
                <c:pt idx="92">
                  <c:v>21.648613226947106</c:v>
                </c:pt>
                <c:pt idx="93">
                  <c:v>21.338833681142056</c:v>
                </c:pt>
                <c:pt idx="94">
                  <c:v>21.032586680089508</c:v>
                </c:pt>
                <c:pt idx="95">
                  <c:v>20.72980196623838</c:v>
                </c:pt>
                <c:pt idx="96">
                  <c:v>20.430411229190813</c:v>
                </c:pt>
                <c:pt idx="97">
                  <c:v>20.134348037586015</c:v>
                </c:pt>
                <c:pt idx="98">
                  <c:v>19.841547773825415</c:v>
                </c:pt>
                <c:pt idx="99">
                  <c:v>19.551947571503035</c:v>
                </c:pt>
                <c:pt idx="100">
                  <c:v>19.265485919793271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EE-4984-8395-92A083E62E2D}"/>
            </c:ext>
          </c:extLst>
        </c:ser>
        <c:ser>
          <c:idx val="2"/>
          <c:order val="2"/>
          <c:tx>
            <c:v>Operating Line</c:v>
          </c:tx>
          <c:spPr>
            <a:ln w="28575">
              <a:solidFill>
                <a:srgbClr val="7030A0"/>
              </a:solidFill>
            </a:ln>
          </c:spPr>
          <c:marker>
            <c:symbol val="circ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Pt>
            <c:idx val="1"/>
            <c:bubble3D val="0"/>
            <c:spPr>
              <a:ln w="25400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4870-4D31-99F5-023DB303654C}"/>
              </c:ext>
            </c:extLst>
          </c:dPt>
          <c:xVal>
            <c:numRef>
              <c:f>'1-Stage'!$O$15:$O$16</c:f>
              <c:numCache>
                <c:formatCode>0.000</c:formatCode>
                <c:ptCount val="2"/>
                <c:pt idx="0">
                  <c:v>0.14692150312059082</c:v>
                </c:pt>
                <c:pt idx="1">
                  <c:v>0.5687189955326406</c:v>
                </c:pt>
              </c:numCache>
            </c:numRef>
          </c:xVal>
          <c:yVal>
            <c:numRef>
              <c:f>'1-Stage'!$P$15:$P$16</c:f>
              <c:numCache>
                <c:formatCode>0.0</c:formatCode>
                <c:ptCount val="2"/>
                <c:pt idx="0">
                  <c:v>69.092008239469294</c:v>
                </c:pt>
                <c:pt idx="1">
                  <c:v>69.092008239469294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EE-4984-8395-92A083E6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400384"/>
        <c:axId val="290400944"/>
      </c:scatterChart>
      <c:valAx>
        <c:axId val="29040038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90400944"/>
        <c:crosses val="autoZero"/>
        <c:crossBetween val="midCat"/>
        <c:majorUnit val="0.1"/>
        <c:minorUnit val="5.000000000000001E-2"/>
      </c:valAx>
      <c:valAx>
        <c:axId val="290400944"/>
        <c:scaling>
          <c:orientation val="minMax"/>
          <c:max val="95"/>
          <c:min val="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90400384"/>
        <c:crosses val="autoZero"/>
        <c:crossBetween val="midCat"/>
        <c:majorUnit val="5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80755846062691"/>
          <c:y val="7.3624944899840158E-2"/>
          <c:w val="0.22716739119922574"/>
          <c:h val="0.1863003987565969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3.8460371585039697E-2"/>
          <c:w val="0.85083014623172104"/>
          <c:h val="0.81323790963520226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6.1244883021518821E-2</c:v>
                </c:pt>
                <c:pt idx="2">
                  <c:v>0.11790771280594918</c:v>
                </c:pt>
                <c:pt idx="3">
                  <c:v>0.17037807154991277</c:v>
                </c:pt>
                <c:pt idx="4">
                  <c:v>0.21901113221071147</c:v>
                </c:pt>
                <c:pt idx="5">
                  <c:v>0.26413047660582517</c:v>
                </c:pt>
                <c:pt idx="6">
                  <c:v>0.306030757155346</c:v>
                </c:pt>
                <c:pt idx="7">
                  <c:v>0.34498019291195808</c:v>
                </c:pt>
                <c:pt idx="8">
                  <c:v>0.38122289573079354</c:v>
                </c:pt>
                <c:pt idx="9">
                  <c:v>0.4149810265891859</c:v>
                </c:pt>
                <c:pt idx="10">
                  <c:v>0.44645678528445176</c:v>
                </c:pt>
                <c:pt idx="11">
                  <c:v>0.47583423913967537</c:v>
                </c:pt>
                <c:pt idx="12">
                  <c:v>0.50328099805810356</c:v>
                </c:pt>
                <c:pt idx="13">
                  <c:v>0.5289497444060427</c:v>
                </c:pt>
                <c:pt idx="14">
                  <c:v>0.55297962688180824</c:v>
                </c:pt>
                <c:pt idx="15">
                  <c:v>0.57549752784161823</c:v>
                </c:pt>
                <c:pt idx="16">
                  <c:v>0.59661921358637615</c:v>
                </c:pt>
                <c:pt idx="17">
                  <c:v>0.61645037693665028</c:v>
                </c:pt>
                <c:pt idx="18">
                  <c:v>0.63508758109545183</c:v>
                </c:pt>
                <c:pt idx="19">
                  <c:v>0.65261911336665779</c:v>
                </c:pt>
                <c:pt idx="20">
                  <c:v>0.6691257567988993</c:v>
                </c:pt>
                <c:pt idx="21">
                  <c:v>0.68468148728946243</c:v>
                </c:pt>
                <c:pt idx="22">
                  <c:v>0.69935410313266411</c:v>
                </c:pt>
                <c:pt idx="23">
                  <c:v>0.71320579344880564</c:v>
                </c:pt>
                <c:pt idx="24">
                  <c:v>0.72629365139513979</c:v>
                </c:pt>
                <c:pt idx="25">
                  <c:v>0.73867013754762434</c:v>
                </c:pt>
                <c:pt idx="26">
                  <c:v>0.75038349835718143</c:v>
                </c:pt>
                <c:pt idx="27">
                  <c:v>0.76147814412973325</c:v>
                </c:pt>
                <c:pt idx="28">
                  <c:v>0.77199499055734966</c:v>
                </c:pt>
                <c:pt idx="29">
                  <c:v>0.78197176743848618</c:v>
                </c:pt>
                <c:pt idx="30">
                  <c:v>0.79144329786828227</c:v>
                </c:pt>
                <c:pt idx="31">
                  <c:v>0.80044175085380087</c:v>
                </c:pt>
                <c:pt idx="32">
                  <c:v>0.8089968700126301</c:v>
                </c:pt>
                <c:pt idx="33">
                  <c:v>0.81713618074445549</c:v>
                </c:pt>
                <c:pt idx="34">
                  <c:v>0.82488517802216232</c:v>
                </c:pt>
                <c:pt idx="35">
                  <c:v>0.83226749672985478</c:v>
                </c:pt>
                <c:pt idx="36">
                  <c:v>0.83930506627771528</c:v>
                </c:pt>
                <c:pt idx="37">
                  <c:v>0.84601825104618567</c:v>
                </c:pt>
                <c:pt idx="38">
                  <c:v>0.85242597805259246</c:v>
                </c:pt>
                <c:pt idx="39">
                  <c:v>0.85854585309031239</c:v>
                </c:pt>
                <c:pt idx="40">
                  <c:v>0.86439426646252315</c:v>
                </c:pt>
                <c:pt idx="41">
                  <c:v>0.86998648931768885</c:v>
                </c:pt>
                <c:pt idx="42">
                  <c:v>0.87533676149114747</c:v>
                </c:pt>
                <c:pt idx="43">
                  <c:v>0.88045837166519347</c:v>
                </c:pt>
                <c:pt idx="44">
                  <c:v>0.88536373057758655</c:v>
                </c:pt>
                <c:pt idx="45">
                  <c:v>0.89006443793472467</c:v>
                </c:pt>
                <c:pt idx="46">
                  <c:v>0.8945713436197662</c:v>
                </c:pt>
                <c:pt idx="47">
                  <c:v>0.89889460372684882</c:v>
                </c:pt>
                <c:pt idx="48">
                  <c:v>0.90304373189966158</c:v>
                </c:pt>
                <c:pt idx="49">
                  <c:v>0.90702764640532374</c:v>
                </c:pt>
                <c:pt idx="50">
                  <c:v>0.91085471333198631</c:v>
                </c:pt>
                <c:pt idx="51">
                  <c:v>0.91453278626060552</c:v>
                </c:pt>
                <c:pt idx="52">
                  <c:v>0.91806924272717472</c:v>
                </c:pt>
                <c:pt idx="53">
                  <c:v>0.9214710177611557</c:v>
                </c:pt>
                <c:pt idx="54">
                  <c:v>0.92474463475836222</c:v>
                </c:pt>
                <c:pt idx="55">
                  <c:v>0.92789623392186205</c:v>
                </c:pt>
                <c:pt idx="56">
                  <c:v>0.9309315984823866</c:v>
                </c:pt>
                <c:pt idx="57">
                  <c:v>0.93385617888972605</c:v>
                </c:pt>
                <c:pt idx="58">
                  <c:v>0.93667511514873536</c:v>
                </c:pt>
                <c:pt idx="59">
                  <c:v>0.93939325745742253</c:v>
                </c:pt>
                <c:pt idx="60">
                  <c:v>0.94201518529007244</c:v>
                </c:pt>
                <c:pt idx="61">
                  <c:v>0.94454522505523908</c:v>
                </c:pt>
                <c:pt idx="62">
                  <c:v>0.94698746644668919</c:v>
                </c:pt>
                <c:pt idx="63">
                  <c:v>0.94934577759466199</c:v>
                </c:pt>
                <c:pt idx="64">
                  <c:v>0.95162381911522986</c:v>
                </c:pt>
                <c:pt idx="65">
                  <c:v>0.95382505714682675</c:v>
                </c:pt>
                <c:pt idx="66">
                  <c:v>0.95595277545513513</c:v>
                </c:pt>
                <c:pt idx="67">
                  <c:v>0.95801008668046339</c:v>
                </c:pt>
                <c:pt idx="68">
                  <c:v>0.9599999427952145</c:v>
                </c:pt>
                <c:pt idx="69">
                  <c:v>0.96192514483328095</c:v>
                </c:pt>
                <c:pt idx="70">
                  <c:v>0.96378835194786361</c:v>
                </c:pt>
                <c:pt idx="71">
                  <c:v>0.96559208984940914</c:v>
                </c:pt>
                <c:pt idx="72">
                  <c:v>0.96733875867102848</c:v>
                </c:pt>
                <c:pt idx="73">
                  <c:v>0.96903064030473307</c:v>
                </c:pt>
                <c:pt idx="74">
                  <c:v>0.97066990524830199</c:v>
                </c:pt>
                <c:pt idx="75">
                  <c:v>0.97225861899920307</c:v>
                </c:pt>
                <c:pt idx="76">
                  <c:v>0.97379874802911892</c:v>
                </c:pt>
                <c:pt idx="77">
                  <c:v>0.97529216536982133</c:v>
                </c:pt>
                <c:pt idx="78">
                  <c:v>0.97674065583867942</c:v>
                </c:pt>
                <c:pt idx="79">
                  <c:v>0.9781459209298462</c:v>
                </c:pt>
                <c:pt idx="80">
                  <c:v>0.97950958339504812</c:v>
                </c:pt>
                <c:pt idx="81">
                  <c:v>0.98083319153608384</c:v>
                </c:pt>
                <c:pt idx="82">
                  <c:v>0.98211822322930942</c:v>
                </c:pt>
                <c:pt idx="83">
                  <c:v>0.98336608970092731</c:v>
                </c:pt>
                <c:pt idx="84">
                  <c:v>0.98457813907034586</c:v>
                </c:pt>
                <c:pt idx="85">
                  <c:v>0.98575565967760981</c:v>
                </c:pt>
                <c:pt idx="86">
                  <c:v>0.98689988320965083</c:v>
                </c:pt>
                <c:pt idx="87">
                  <c:v>0.98801198763904474</c:v>
                </c:pt>
                <c:pt idx="88">
                  <c:v>0.98909309998785688</c:v>
                </c:pt>
                <c:pt idx="89">
                  <c:v>0.99014429892831324</c:v>
                </c:pt>
                <c:pt idx="90">
                  <c:v>0.99116661723108945</c:v>
                </c:pt>
                <c:pt idx="91">
                  <c:v>0.99216104407127181</c:v>
                </c:pt>
                <c:pt idx="92">
                  <c:v>0.99312852720126832</c:v>
                </c:pt>
                <c:pt idx="93">
                  <c:v>0.9940699749993317</c:v>
                </c:pt>
                <c:pt idx="94">
                  <c:v>0.99498625840168431</c:v>
                </c:pt>
                <c:pt idx="95">
                  <c:v>0.99587821272568444</c:v>
                </c:pt>
                <c:pt idx="96">
                  <c:v>0.99674663939095676</c:v>
                </c:pt>
                <c:pt idx="97">
                  <c:v>0.99759230754490524</c:v>
                </c:pt>
                <c:pt idx="98">
                  <c:v>0.99841595559861374</c:v>
                </c:pt>
                <c:pt idx="99">
                  <c:v>0.9992182926786467</c:v>
                </c:pt>
                <c:pt idx="100">
                  <c:v>0.99999998912918675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31-4447-A5D0-D90DF95A6822}"/>
            </c:ext>
          </c:extLst>
        </c:ser>
        <c:ser>
          <c:idx val="2"/>
          <c:order val="1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'1-Stage'!$O$10:$O$11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'1-Stage'!$P$10:$P$11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31-4447-A5D0-D90DF95A6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403744"/>
        <c:axId val="290404304"/>
      </c:scatterChart>
      <c:valAx>
        <c:axId val="29040374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90404304"/>
        <c:crosses val="autoZero"/>
        <c:crossBetween val="midCat"/>
        <c:majorUnit val="0.1"/>
        <c:minorUnit val="5.000000000000001E-2"/>
      </c:valAx>
      <c:valAx>
        <c:axId val="29040430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90403744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409526308277232"/>
          <c:y val="0.55043147632653333"/>
          <c:w val="0.26112505075317949"/>
          <c:h val="0.1548798131974796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4372305546232414E-2"/>
          <c:w val="0.83897418688217562"/>
          <c:h val="0.81261572619862443"/>
        </c:manualLayout>
      </c:layout>
      <c:scatterChart>
        <c:scatterStyle val="smoothMarker"/>
        <c:varyColors val="0"/>
        <c:ser>
          <c:idx val="1"/>
          <c:order val="0"/>
          <c:tx>
            <c:v>Dew Point Curve</c:v>
          </c:tx>
          <c:spPr>
            <a:ln w="25400"/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6.1244883021518821E-2</c:v>
                </c:pt>
                <c:pt idx="2">
                  <c:v>0.11790771280594918</c:v>
                </c:pt>
                <c:pt idx="3">
                  <c:v>0.17037807154991277</c:v>
                </c:pt>
                <c:pt idx="4">
                  <c:v>0.21901113221071147</c:v>
                </c:pt>
                <c:pt idx="5">
                  <c:v>0.26413047660582517</c:v>
                </c:pt>
                <c:pt idx="6">
                  <c:v>0.306030757155346</c:v>
                </c:pt>
                <c:pt idx="7">
                  <c:v>0.34498019291195808</c:v>
                </c:pt>
                <c:pt idx="8">
                  <c:v>0.38122289573079354</c:v>
                </c:pt>
                <c:pt idx="9">
                  <c:v>0.4149810265891859</c:v>
                </c:pt>
                <c:pt idx="10">
                  <c:v>0.44645678528445176</c:v>
                </c:pt>
                <c:pt idx="11">
                  <c:v>0.47583423913967537</c:v>
                </c:pt>
                <c:pt idx="12">
                  <c:v>0.50328099805810356</c:v>
                </c:pt>
                <c:pt idx="13">
                  <c:v>0.5289497444060427</c:v>
                </c:pt>
                <c:pt idx="14">
                  <c:v>0.55297962688180824</c:v>
                </c:pt>
                <c:pt idx="15">
                  <c:v>0.57549752784161823</c:v>
                </c:pt>
                <c:pt idx="16">
                  <c:v>0.59661921358637615</c:v>
                </c:pt>
                <c:pt idx="17">
                  <c:v>0.61645037693665028</c:v>
                </c:pt>
                <c:pt idx="18">
                  <c:v>0.63508758109545183</c:v>
                </c:pt>
                <c:pt idx="19">
                  <c:v>0.65261911336665779</c:v>
                </c:pt>
                <c:pt idx="20">
                  <c:v>0.6691257567988993</c:v>
                </c:pt>
                <c:pt idx="21">
                  <c:v>0.68468148728946243</c:v>
                </c:pt>
                <c:pt idx="22">
                  <c:v>0.69935410313266411</c:v>
                </c:pt>
                <c:pt idx="23">
                  <c:v>0.71320579344880564</c:v>
                </c:pt>
                <c:pt idx="24">
                  <c:v>0.72629365139513979</c:v>
                </c:pt>
                <c:pt idx="25">
                  <c:v>0.73867013754762434</c:v>
                </c:pt>
                <c:pt idx="26">
                  <c:v>0.75038349835718143</c:v>
                </c:pt>
                <c:pt idx="27">
                  <c:v>0.76147814412973325</c:v>
                </c:pt>
                <c:pt idx="28">
                  <c:v>0.77199499055734966</c:v>
                </c:pt>
                <c:pt idx="29">
                  <c:v>0.78197176743848618</c:v>
                </c:pt>
                <c:pt idx="30">
                  <c:v>0.79144329786828227</c:v>
                </c:pt>
                <c:pt idx="31">
                  <c:v>0.80044175085380087</c:v>
                </c:pt>
                <c:pt idx="32">
                  <c:v>0.8089968700126301</c:v>
                </c:pt>
                <c:pt idx="33">
                  <c:v>0.81713618074445549</c:v>
                </c:pt>
                <c:pt idx="34">
                  <c:v>0.82488517802216232</c:v>
                </c:pt>
                <c:pt idx="35">
                  <c:v>0.83226749672985478</c:v>
                </c:pt>
                <c:pt idx="36">
                  <c:v>0.83930506627771528</c:v>
                </c:pt>
                <c:pt idx="37">
                  <c:v>0.84601825104618567</c:v>
                </c:pt>
                <c:pt idx="38">
                  <c:v>0.85242597805259246</c:v>
                </c:pt>
                <c:pt idx="39">
                  <c:v>0.85854585309031239</c:v>
                </c:pt>
                <c:pt idx="40">
                  <c:v>0.86439426646252315</c:v>
                </c:pt>
                <c:pt idx="41">
                  <c:v>0.86998648931768885</c:v>
                </c:pt>
                <c:pt idx="42">
                  <c:v>0.87533676149114747</c:v>
                </c:pt>
                <c:pt idx="43">
                  <c:v>0.88045837166519347</c:v>
                </c:pt>
                <c:pt idx="44">
                  <c:v>0.88536373057758655</c:v>
                </c:pt>
                <c:pt idx="45">
                  <c:v>0.89006443793472467</c:v>
                </c:pt>
                <c:pt idx="46">
                  <c:v>0.8945713436197662</c:v>
                </c:pt>
                <c:pt idx="47">
                  <c:v>0.89889460372684882</c:v>
                </c:pt>
                <c:pt idx="48">
                  <c:v>0.90304373189966158</c:v>
                </c:pt>
                <c:pt idx="49">
                  <c:v>0.90702764640532374</c:v>
                </c:pt>
                <c:pt idx="50">
                  <c:v>0.91085471333198631</c:v>
                </c:pt>
                <c:pt idx="51">
                  <c:v>0.91453278626060552</c:v>
                </c:pt>
                <c:pt idx="52">
                  <c:v>0.91806924272717472</c:v>
                </c:pt>
                <c:pt idx="53">
                  <c:v>0.9214710177611557</c:v>
                </c:pt>
                <c:pt idx="54">
                  <c:v>0.92474463475836222</c:v>
                </c:pt>
                <c:pt idx="55">
                  <c:v>0.92789623392186205</c:v>
                </c:pt>
                <c:pt idx="56">
                  <c:v>0.9309315984823866</c:v>
                </c:pt>
                <c:pt idx="57">
                  <c:v>0.93385617888972605</c:v>
                </c:pt>
                <c:pt idx="58">
                  <c:v>0.93667511514873536</c:v>
                </c:pt>
                <c:pt idx="59">
                  <c:v>0.93939325745742253</c:v>
                </c:pt>
                <c:pt idx="60">
                  <c:v>0.94201518529007244</c:v>
                </c:pt>
                <c:pt idx="61">
                  <c:v>0.94454522505523908</c:v>
                </c:pt>
                <c:pt idx="62">
                  <c:v>0.94698746644668919</c:v>
                </c:pt>
                <c:pt idx="63">
                  <c:v>0.94934577759466199</c:v>
                </c:pt>
                <c:pt idx="64">
                  <c:v>0.95162381911522986</c:v>
                </c:pt>
                <c:pt idx="65">
                  <c:v>0.95382505714682675</c:v>
                </c:pt>
                <c:pt idx="66">
                  <c:v>0.95595277545513513</c:v>
                </c:pt>
                <c:pt idx="67">
                  <c:v>0.95801008668046339</c:v>
                </c:pt>
                <c:pt idx="68">
                  <c:v>0.9599999427952145</c:v>
                </c:pt>
                <c:pt idx="69">
                  <c:v>0.96192514483328095</c:v>
                </c:pt>
                <c:pt idx="70">
                  <c:v>0.96378835194786361</c:v>
                </c:pt>
                <c:pt idx="71">
                  <c:v>0.96559208984940914</c:v>
                </c:pt>
                <c:pt idx="72">
                  <c:v>0.96733875867102848</c:v>
                </c:pt>
                <c:pt idx="73">
                  <c:v>0.96903064030473307</c:v>
                </c:pt>
                <c:pt idx="74">
                  <c:v>0.97066990524830199</c:v>
                </c:pt>
                <c:pt idx="75">
                  <c:v>0.97225861899920307</c:v>
                </c:pt>
                <c:pt idx="76">
                  <c:v>0.97379874802911892</c:v>
                </c:pt>
                <c:pt idx="77">
                  <c:v>0.97529216536982133</c:v>
                </c:pt>
                <c:pt idx="78">
                  <c:v>0.97674065583867942</c:v>
                </c:pt>
                <c:pt idx="79">
                  <c:v>0.9781459209298462</c:v>
                </c:pt>
                <c:pt idx="80">
                  <c:v>0.97950958339504812</c:v>
                </c:pt>
                <c:pt idx="81">
                  <c:v>0.98083319153608384</c:v>
                </c:pt>
                <c:pt idx="82">
                  <c:v>0.98211822322930942</c:v>
                </c:pt>
                <c:pt idx="83">
                  <c:v>0.98336608970092731</c:v>
                </c:pt>
                <c:pt idx="84">
                  <c:v>0.98457813907034586</c:v>
                </c:pt>
                <c:pt idx="85">
                  <c:v>0.98575565967760981</c:v>
                </c:pt>
                <c:pt idx="86">
                  <c:v>0.98689988320965083</c:v>
                </c:pt>
                <c:pt idx="87">
                  <c:v>0.98801198763904474</c:v>
                </c:pt>
                <c:pt idx="88">
                  <c:v>0.98909309998785688</c:v>
                </c:pt>
                <c:pt idx="89">
                  <c:v>0.99014429892831324</c:v>
                </c:pt>
                <c:pt idx="90">
                  <c:v>0.99116661723108945</c:v>
                </c:pt>
                <c:pt idx="91">
                  <c:v>0.99216104407127181</c:v>
                </c:pt>
                <c:pt idx="92">
                  <c:v>0.99312852720126832</c:v>
                </c:pt>
                <c:pt idx="93">
                  <c:v>0.9940699749993317</c:v>
                </c:pt>
                <c:pt idx="94">
                  <c:v>0.99498625840168431</c:v>
                </c:pt>
                <c:pt idx="95">
                  <c:v>0.99587821272568444</c:v>
                </c:pt>
                <c:pt idx="96">
                  <c:v>0.99674663939095676</c:v>
                </c:pt>
                <c:pt idx="97">
                  <c:v>0.99759230754490524</c:v>
                </c:pt>
                <c:pt idx="98">
                  <c:v>0.99841595559861374</c:v>
                </c:pt>
                <c:pt idx="99">
                  <c:v>0.9992182926786467</c:v>
                </c:pt>
                <c:pt idx="100">
                  <c:v>0.99999998912918675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92.603357848241572</c:v>
                </c:pt>
                <c:pt idx="1">
                  <c:v>90.637019331564701</c:v>
                </c:pt>
                <c:pt idx="2">
                  <c:v>88.732831973012836</c:v>
                </c:pt>
                <c:pt idx="3">
                  <c:v>86.888660021282462</c:v>
                </c:pt>
                <c:pt idx="4">
                  <c:v>85.102375611519747</c:v>
                </c:pt>
                <c:pt idx="5">
                  <c:v>83.371871497139992</c:v>
                </c:pt>
                <c:pt idx="6">
                  <c:v>81.695071749857249</c:v>
                </c:pt>
                <c:pt idx="7">
                  <c:v>80.069940588679472</c:v>
                </c:pt>
                <c:pt idx="8">
                  <c:v>78.494489512325529</c:v>
                </c:pt>
                <c:pt idx="9">
                  <c:v>76.966782914447691</c:v>
                </c:pt>
                <c:pt idx="10">
                  <c:v>75.484942359220298</c:v>
                </c:pt>
                <c:pt idx="11">
                  <c:v>74.047149688104255</c:v>
                </c:pt>
                <c:pt idx="12">
                  <c:v>72.651649118437732</c:v>
                </c:pt>
                <c:pt idx="13">
                  <c:v>71.296748482200684</c:v>
                </c:pt>
                <c:pt idx="14">
                  <c:v>69.980819739842786</c:v>
                </c:pt>
                <c:pt idx="15">
                  <c:v>68.702298890218145</c:v>
                </c:pt>
                <c:pt idx="16">
                  <c:v>67.45968538399255</c:v>
                </c:pt>
                <c:pt idx="17">
                  <c:v>66.251541134771642</c:v>
                </c:pt>
                <c:pt idx="18">
                  <c:v>65.076489209907024</c:v>
                </c:pt>
                <c:pt idx="19">
                  <c:v>63.933212271617819</c:v>
                </c:pt>
                <c:pt idx="20">
                  <c:v>62.82045082880164</c:v>
                </c:pt>
                <c:pt idx="21">
                  <c:v>61.737001350710031</c:v>
                </c:pt>
                <c:pt idx="22">
                  <c:v>60.681714285509472</c:v>
                </c:pt>
                <c:pt idx="23">
                  <c:v>59.653492019588903</c:v>
                </c:pt>
                <c:pt idx="24">
                  <c:v>58.651286807232687</c:v>
                </c:pt>
                <c:pt idx="25">
                  <c:v>57.674098694882751</c:v>
                </c:pt>
                <c:pt idx="26">
                  <c:v>56.72097345957927</c:v>
                </c:pt>
                <c:pt idx="27">
                  <c:v>55.791000577212394</c:v>
                </c:pt>
                <c:pt idx="28">
                  <c:v>54.883311232863569</c:v>
                </c:pt>
                <c:pt idx="29">
                  <c:v>53.997076382684995</c:v>
                </c:pt>
                <c:pt idx="30">
                  <c:v>53.131504874396754</c:v>
                </c:pt>
                <c:pt idx="31">
                  <c:v>52.285841631504731</c:v>
                </c:pt>
                <c:pt idx="32">
                  <c:v>51.459365904712193</c:v>
                </c:pt>
                <c:pt idx="33">
                  <c:v>50.651389592653672</c:v>
                </c:pt>
                <c:pt idx="34">
                  <c:v>49.86125563298917</c:v>
                </c:pt>
                <c:pt idx="35">
                  <c:v>49.088336464012016</c:v>
                </c:pt>
                <c:pt idx="36">
                  <c:v>48.332032556221058</c:v>
                </c:pt>
                <c:pt idx="37">
                  <c:v>47.591771012751188</c:v>
                </c:pt>
                <c:pt idx="38">
                  <c:v>46.867004237125002</c:v>
                </c:pt>
                <c:pt idx="39">
                  <c:v>46.157208666461905</c:v>
                </c:pt>
                <c:pt idx="40">
                  <c:v>45.461883568040562</c:v>
                </c:pt>
                <c:pt idx="41">
                  <c:v>44.780549896939519</c:v>
                </c:pt>
                <c:pt idx="42">
                  <c:v>44.112749212367994</c:v>
                </c:pt>
                <c:pt idx="43">
                  <c:v>43.458042650235889</c:v>
                </c:pt>
                <c:pt idx="44">
                  <c:v>42.816009949483139</c:v>
                </c:pt>
                <c:pt idx="45">
                  <c:v>42.186248529691817</c:v>
                </c:pt>
                <c:pt idx="46">
                  <c:v>41.568372617533697</c:v>
                </c:pt>
                <c:pt idx="47">
                  <c:v>40.962012419650065</c:v>
                </c:pt>
                <c:pt idx="48">
                  <c:v>40.36681333962153</c:v>
                </c:pt>
                <c:pt idx="49">
                  <c:v>39.782435236757529</c:v>
                </c:pt>
                <c:pt idx="50">
                  <c:v>39.208551724513221</c:v>
                </c:pt>
                <c:pt idx="51">
                  <c:v>38.644849506425814</c:v>
                </c:pt>
                <c:pt idx="52">
                  <c:v>38.091027747549717</c:v>
                </c:pt>
                <c:pt idx="53">
                  <c:v>37.546797479459464</c:v>
                </c:pt>
                <c:pt idx="54">
                  <c:v>37.011881036978295</c:v>
                </c:pt>
                <c:pt idx="55">
                  <c:v>36.486011524879295</c:v>
                </c:pt>
                <c:pt idx="56">
                  <c:v>35.968932312894488</c:v>
                </c:pt>
                <c:pt idx="57">
                  <c:v>35.460396557451332</c:v>
                </c:pt>
                <c:pt idx="58">
                  <c:v>34.960166748640233</c:v>
                </c:pt>
                <c:pt idx="59">
                  <c:v>34.468014280997096</c:v>
                </c:pt>
                <c:pt idx="60">
                  <c:v>33.983719046761564</c:v>
                </c:pt>
                <c:pt idx="61">
                  <c:v>33.507069050345976</c:v>
                </c:pt>
                <c:pt idx="62">
                  <c:v>33.037860042821521</c:v>
                </c:pt>
                <c:pt idx="63">
                  <c:v>32.57589517529464</c:v>
                </c:pt>
                <c:pt idx="64">
                  <c:v>32.120984670112065</c:v>
                </c:pt>
                <c:pt idx="65">
                  <c:v>31.6729455088932</c:v>
                </c:pt>
                <c:pt idx="66">
                  <c:v>31.231601136445978</c:v>
                </c:pt>
                <c:pt idx="67">
                  <c:v>30.796781179679364</c:v>
                </c:pt>
                <c:pt idx="68">
                  <c:v>30.368321180674101</c:v>
                </c:pt>
                <c:pt idx="69">
                  <c:v>29.946062343124655</c:v>
                </c:pt>
                <c:pt idx="70">
                  <c:v>29.529851291411383</c:v>
                </c:pt>
                <c:pt idx="71">
                  <c:v>29.119539841603252</c:v>
                </c:pt>
                <c:pt idx="72">
                  <c:v>28.714984783735343</c:v>
                </c:pt>
                <c:pt idx="73">
                  <c:v>28.31604767474153</c:v>
                </c:pt>
                <c:pt idx="74">
                  <c:v>27.922594641460673</c:v>
                </c:pt>
                <c:pt idx="75">
                  <c:v>27.534496193167524</c:v>
                </c:pt>
                <c:pt idx="76">
                  <c:v>27.151627043112338</c:v>
                </c:pt>
                <c:pt idx="77">
                  <c:v>26.773865938584063</c:v>
                </c:pt>
                <c:pt idx="78">
                  <c:v>26.401095499037517</c:v>
                </c:pt>
                <c:pt idx="79">
                  <c:v>26.033202061856265</c:v>
                </c:pt>
                <c:pt idx="80">
                  <c:v>25.670075535342395</c:v>
                </c:pt>
                <c:pt idx="81">
                  <c:v>25.311609258553165</c:v>
                </c:pt>
                <c:pt idx="82">
                  <c:v>24.957699867622427</c:v>
                </c:pt>
                <c:pt idx="83">
                  <c:v>24.608247168227713</c:v>
                </c:pt>
                <c:pt idx="84">
                  <c:v>24.263154013883653</c:v>
                </c:pt>
                <c:pt idx="85">
                  <c:v>23.922326189758106</c:v>
                </c:pt>
                <c:pt idx="86">
                  <c:v>23.585672301727833</c:v>
                </c:pt>
                <c:pt idx="87">
                  <c:v>23.253103670404297</c:v>
                </c:pt>
                <c:pt idx="88">
                  <c:v>22.924534229876652</c:v>
                </c:pt>
                <c:pt idx="89">
                  <c:v>22.599880430932263</c:v>
                </c:pt>
                <c:pt idx="90">
                  <c:v>22.279061148529713</c:v>
                </c:pt>
                <c:pt idx="91">
                  <c:v>21.961997593310244</c:v>
                </c:pt>
                <c:pt idx="92">
                  <c:v>21.648613226947106</c:v>
                </c:pt>
                <c:pt idx="93">
                  <c:v>21.338833681142056</c:v>
                </c:pt>
                <c:pt idx="94">
                  <c:v>21.032586680089508</c:v>
                </c:pt>
                <c:pt idx="95">
                  <c:v>20.72980196623838</c:v>
                </c:pt>
                <c:pt idx="96">
                  <c:v>20.430411229190813</c:v>
                </c:pt>
                <c:pt idx="97">
                  <c:v>20.134348037586015</c:v>
                </c:pt>
                <c:pt idx="98">
                  <c:v>19.841547773825415</c:v>
                </c:pt>
                <c:pt idx="99">
                  <c:v>19.551947571503035</c:v>
                </c:pt>
                <c:pt idx="100">
                  <c:v>19.265485919793271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63-4886-9BFE-A468E8A4DCAA}"/>
            </c:ext>
          </c:extLst>
        </c:ser>
        <c:ser>
          <c:idx val="0"/>
          <c:order val="1"/>
          <c:tx>
            <c:v>Bubble Point Curve</c:v>
          </c:tx>
          <c:spPr>
            <a:ln w="25400"/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92.603357848241572</c:v>
                </c:pt>
                <c:pt idx="1">
                  <c:v>90.637019331564701</c:v>
                </c:pt>
                <c:pt idx="2">
                  <c:v>88.732831973012836</c:v>
                </c:pt>
                <c:pt idx="3">
                  <c:v>86.888660021282462</c:v>
                </c:pt>
                <c:pt idx="4">
                  <c:v>85.102375611519747</c:v>
                </c:pt>
                <c:pt idx="5">
                  <c:v>83.371871497139992</c:v>
                </c:pt>
                <c:pt idx="6">
                  <c:v>81.695071749857249</c:v>
                </c:pt>
                <c:pt idx="7">
                  <c:v>80.069940588679472</c:v>
                </c:pt>
                <c:pt idx="8">
                  <c:v>78.494489512325529</c:v>
                </c:pt>
                <c:pt idx="9">
                  <c:v>76.966782914447691</c:v>
                </c:pt>
                <c:pt idx="10">
                  <c:v>75.484942359220298</c:v>
                </c:pt>
                <c:pt idx="11">
                  <c:v>74.047149688104255</c:v>
                </c:pt>
                <c:pt idx="12">
                  <c:v>72.651649118437732</c:v>
                </c:pt>
                <c:pt idx="13">
                  <c:v>71.296748482200684</c:v>
                </c:pt>
                <c:pt idx="14">
                  <c:v>69.980819739842786</c:v>
                </c:pt>
                <c:pt idx="15">
                  <c:v>68.702298890218145</c:v>
                </c:pt>
                <c:pt idx="16">
                  <c:v>67.45968538399255</c:v>
                </c:pt>
                <c:pt idx="17">
                  <c:v>66.251541134771642</c:v>
                </c:pt>
                <c:pt idx="18">
                  <c:v>65.076489209907024</c:v>
                </c:pt>
                <c:pt idx="19">
                  <c:v>63.933212271617819</c:v>
                </c:pt>
                <c:pt idx="20">
                  <c:v>62.82045082880164</c:v>
                </c:pt>
                <c:pt idx="21">
                  <c:v>61.737001350710031</c:v>
                </c:pt>
                <c:pt idx="22">
                  <c:v>60.681714285509472</c:v>
                </c:pt>
                <c:pt idx="23">
                  <c:v>59.653492019588903</c:v>
                </c:pt>
                <c:pt idx="24">
                  <c:v>58.651286807232687</c:v>
                </c:pt>
                <c:pt idx="25">
                  <c:v>57.674098694882751</c:v>
                </c:pt>
                <c:pt idx="26">
                  <c:v>56.72097345957927</c:v>
                </c:pt>
                <c:pt idx="27">
                  <c:v>55.791000577212394</c:v>
                </c:pt>
                <c:pt idx="28">
                  <c:v>54.883311232863569</c:v>
                </c:pt>
                <c:pt idx="29">
                  <c:v>53.997076382684995</c:v>
                </c:pt>
                <c:pt idx="30">
                  <c:v>53.131504874396754</c:v>
                </c:pt>
                <c:pt idx="31">
                  <c:v>52.285841631504731</c:v>
                </c:pt>
                <c:pt idx="32">
                  <c:v>51.459365904712193</c:v>
                </c:pt>
                <c:pt idx="33">
                  <c:v>50.651389592653672</c:v>
                </c:pt>
                <c:pt idx="34">
                  <c:v>49.86125563298917</c:v>
                </c:pt>
                <c:pt idx="35">
                  <c:v>49.088336464012016</c:v>
                </c:pt>
                <c:pt idx="36">
                  <c:v>48.332032556221058</c:v>
                </c:pt>
                <c:pt idx="37">
                  <c:v>47.591771012751188</c:v>
                </c:pt>
                <c:pt idx="38">
                  <c:v>46.867004237125002</c:v>
                </c:pt>
                <c:pt idx="39">
                  <c:v>46.157208666461905</c:v>
                </c:pt>
                <c:pt idx="40">
                  <c:v>45.461883568040562</c:v>
                </c:pt>
                <c:pt idx="41">
                  <c:v>44.780549896939519</c:v>
                </c:pt>
                <c:pt idx="42">
                  <c:v>44.112749212367994</c:v>
                </c:pt>
                <c:pt idx="43">
                  <c:v>43.458042650235889</c:v>
                </c:pt>
                <c:pt idx="44">
                  <c:v>42.816009949483139</c:v>
                </c:pt>
                <c:pt idx="45">
                  <c:v>42.186248529691817</c:v>
                </c:pt>
                <c:pt idx="46">
                  <c:v>41.568372617533697</c:v>
                </c:pt>
                <c:pt idx="47">
                  <c:v>40.962012419650065</c:v>
                </c:pt>
                <c:pt idx="48">
                  <c:v>40.36681333962153</c:v>
                </c:pt>
                <c:pt idx="49">
                  <c:v>39.782435236757529</c:v>
                </c:pt>
                <c:pt idx="50">
                  <c:v>39.208551724513221</c:v>
                </c:pt>
                <c:pt idx="51">
                  <c:v>38.644849506425814</c:v>
                </c:pt>
                <c:pt idx="52">
                  <c:v>38.091027747549717</c:v>
                </c:pt>
                <c:pt idx="53">
                  <c:v>37.546797479459464</c:v>
                </c:pt>
                <c:pt idx="54">
                  <c:v>37.011881036978295</c:v>
                </c:pt>
                <c:pt idx="55">
                  <c:v>36.486011524879295</c:v>
                </c:pt>
                <c:pt idx="56">
                  <c:v>35.968932312894488</c:v>
                </c:pt>
                <c:pt idx="57">
                  <c:v>35.460396557451332</c:v>
                </c:pt>
                <c:pt idx="58">
                  <c:v>34.960166748640233</c:v>
                </c:pt>
                <c:pt idx="59">
                  <c:v>34.468014280997096</c:v>
                </c:pt>
                <c:pt idx="60">
                  <c:v>33.983719046761564</c:v>
                </c:pt>
                <c:pt idx="61">
                  <c:v>33.507069050345976</c:v>
                </c:pt>
                <c:pt idx="62">
                  <c:v>33.037860042821521</c:v>
                </c:pt>
                <c:pt idx="63">
                  <c:v>32.57589517529464</c:v>
                </c:pt>
                <c:pt idx="64">
                  <c:v>32.120984670112065</c:v>
                </c:pt>
                <c:pt idx="65">
                  <c:v>31.6729455088932</c:v>
                </c:pt>
                <c:pt idx="66">
                  <c:v>31.231601136445978</c:v>
                </c:pt>
                <c:pt idx="67">
                  <c:v>30.796781179679364</c:v>
                </c:pt>
                <c:pt idx="68">
                  <c:v>30.368321180674101</c:v>
                </c:pt>
                <c:pt idx="69">
                  <c:v>29.946062343124655</c:v>
                </c:pt>
                <c:pt idx="70">
                  <c:v>29.529851291411383</c:v>
                </c:pt>
                <c:pt idx="71">
                  <c:v>29.119539841603252</c:v>
                </c:pt>
                <c:pt idx="72">
                  <c:v>28.714984783735343</c:v>
                </c:pt>
                <c:pt idx="73">
                  <c:v>28.31604767474153</c:v>
                </c:pt>
                <c:pt idx="74">
                  <c:v>27.922594641460673</c:v>
                </c:pt>
                <c:pt idx="75">
                  <c:v>27.534496193167524</c:v>
                </c:pt>
                <c:pt idx="76">
                  <c:v>27.151627043112338</c:v>
                </c:pt>
                <c:pt idx="77">
                  <c:v>26.773865938584063</c:v>
                </c:pt>
                <c:pt idx="78">
                  <c:v>26.401095499037517</c:v>
                </c:pt>
                <c:pt idx="79">
                  <c:v>26.033202061856265</c:v>
                </c:pt>
                <c:pt idx="80">
                  <c:v>25.670075535342395</c:v>
                </c:pt>
                <c:pt idx="81">
                  <c:v>25.311609258553165</c:v>
                </c:pt>
                <c:pt idx="82">
                  <c:v>24.957699867622427</c:v>
                </c:pt>
                <c:pt idx="83">
                  <c:v>24.608247168227713</c:v>
                </c:pt>
                <c:pt idx="84">
                  <c:v>24.263154013883653</c:v>
                </c:pt>
                <c:pt idx="85">
                  <c:v>23.922326189758106</c:v>
                </c:pt>
                <c:pt idx="86">
                  <c:v>23.585672301727833</c:v>
                </c:pt>
                <c:pt idx="87">
                  <c:v>23.253103670404297</c:v>
                </c:pt>
                <c:pt idx="88">
                  <c:v>22.924534229876652</c:v>
                </c:pt>
                <c:pt idx="89">
                  <c:v>22.599880430932263</c:v>
                </c:pt>
                <c:pt idx="90">
                  <c:v>22.279061148529713</c:v>
                </c:pt>
                <c:pt idx="91">
                  <c:v>21.961997593310244</c:v>
                </c:pt>
                <c:pt idx="92">
                  <c:v>21.648613226947106</c:v>
                </c:pt>
                <c:pt idx="93">
                  <c:v>21.338833681142056</c:v>
                </c:pt>
                <c:pt idx="94">
                  <c:v>21.032586680089508</c:v>
                </c:pt>
                <c:pt idx="95">
                  <c:v>20.72980196623838</c:v>
                </c:pt>
                <c:pt idx="96">
                  <c:v>20.430411229190813</c:v>
                </c:pt>
                <c:pt idx="97">
                  <c:v>20.134348037586015</c:v>
                </c:pt>
                <c:pt idx="98">
                  <c:v>19.841547773825415</c:v>
                </c:pt>
                <c:pt idx="99">
                  <c:v>19.551947571503035</c:v>
                </c:pt>
                <c:pt idx="100">
                  <c:v>19.265485919793271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63-4886-9BFE-A468E8A4D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407104"/>
        <c:axId val="290255200"/>
      </c:scatterChart>
      <c:valAx>
        <c:axId val="29040710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90255200"/>
        <c:crosses val="autoZero"/>
        <c:crossBetween val="midCat"/>
        <c:majorUnit val="0.1"/>
        <c:minorUnit val="5.000000000000001E-2"/>
      </c:valAx>
      <c:valAx>
        <c:axId val="290255200"/>
        <c:scaling>
          <c:orientation val="minMax"/>
          <c:max val="95"/>
          <c:min val="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90407104"/>
        <c:crosses val="autoZero"/>
        <c:crossBetween val="midCat"/>
        <c:majorUnit val="5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10456409336995"/>
          <c:y val="6.9512928729282206E-2"/>
          <c:w val="0.22716739119922574"/>
          <c:h val="0.1023288682856519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0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30"/>
  <sheetViews>
    <sheetView showGridLines="0" tabSelected="1" zoomScale="90" zoomScaleNormal="90" workbookViewId="0">
      <selection activeCell="Q14" sqref="Q14"/>
    </sheetView>
  </sheetViews>
  <sheetFormatPr defaultRowHeight="15" x14ac:dyDescent="0.25"/>
  <cols>
    <col min="1" max="1" width="7.5703125" customWidth="1"/>
    <col min="2" max="2" width="8" customWidth="1"/>
    <col min="3" max="3" width="12.28515625" customWidth="1"/>
    <col min="4" max="4" width="6.28515625" customWidth="1"/>
    <col min="5" max="5" width="5.7109375" customWidth="1"/>
    <col min="6" max="6" width="7.28515625" customWidth="1"/>
    <col min="7" max="7" width="8.85546875" customWidth="1"/>
    <col min="8" max="8" width="5.5703125" customWidth="1"/>
    <col min="9" max="9" width="9.140625" customWidth="1"/>
    <col min="10" max="10" width="9.5703125" customWidth="1"/>
    <col min="11" max="11" width="12.140625" customWidth="1"/>
    <col min="12" max="12" width="12.42578125" customWidth="1"/>
    <col min="13" max="13" width="13.140625" customWidth="1"/>
    <col min="14" max="14" width="12.42578125" customWidth="1"/>
    <col min="15" max="16" width="15.7109375" customWidth="1"/>
    <col min="17" max="17" width="21.42578125" bestFit="1" customWidth="1"/>
    <col min="18" max="18" width="17" customWidth="1"/>
    <col min="19" max="19" width="14.140625" customWidth="1"/>
    <col min="20" max="20" width="15.7109375" customWidth="1"/>
    <col min="21" max="21" width="11.28515625" customWidth="1"/>
  </cols>
  <sheetData>
    <row r="1" spans="1:22" ht="27" thickBot="1" x14ac:dyDescent="0.45">
      <c r="A1" s="81" t="s">
        <v>11</v>
      </c>
    </row>
    <row r="2" spans="1:22" ht="27.75" thickTop="1" thickBot="1" x14ac:dyDescent="0.45">
      <c r="A2" s="81" t="s">
        <v>64</v>
      </c>
      <c r="B2" s="3"/>
      <c r="C2" s="2"/>
      <c r="D2" s="2"/>
      <c r="E2" s="2"/>
      <c r="F2" s="2"/>
      <c r="G2" s="2"/>
      <c r="H2" s="2"/>
      <c r="J2" s="56" t="s">
        <v>52</v>
      </c>
      <c r="K2" s="57">
        <v>26.76</v>
      </c>
      <c r="L2" s="4"/>
      <c r="M2" s="116" t="s">
        <v>44</v>
      </c>
      <c r="N2" s="117"/>
      <c r="Q2" s="2"/>
      <c r="R2" s="2"/>
    </row>
    <row r="3" spans="1:22" ht="22.5" thickTop="1" thickBot="1" x14ac:dyDescent="0.4">
      <c r="A3" s="2"/>
      <c r="B3" s="5"/>
      <c r="C3" s="2"/>
      <c r="D3" s="2"/>
      <c r="E3" s="2"/>
      <c r="F3" s="2"/>
      <c r="G3" s="6"/>
      <c r="H3" s="22"/>
      <c r="I3" s="20"/>
      <c r="J3" s="58" t="s">
        <v>53</v>
      </c>
      <c r="K3" s="59">
        <v>0.5687189955326406</v>
      </c>
      <c r="L3" s="4"/>
      <c r="M3" s="70" t="s">
        <v>36</v>
      </c>
      <c r="N3" s="71">
        <f>+C5-K2-K8</f>
        <v>0</v>
      </c>
      <c r="Q3" s="2"/>
      <c r="R3" s="2"/>
    </row>
    <row r="4" spans="1:22" ht="22.5" thickTop="1" thickBot="1" x14ac:dyDescent="0.4">
      <c r="A4" s="3"/>
      <c r="B4" s="3"/>
      <c r="C4" s="2"/>
      <c r="D4" s="2"/>
      <c r="E4" s="92"/>
      <c r="F4" s="93"/>
      <c r="G4" s="93"/>
      <c r="H4" s="94"/>
      <c r="I4" s="7"/>
      <c r="J4" s="8"/>
      <c r="K4" s="2"/>
      <c r="L4" s="2"/>
      <c r="M4" s="70" t="s">
        <v>30</v>
      </c>
      <c r="N4" s="71">
        <f>+C5*C6-K2*K3-K8*K9</f>
        <v>6.3875196243401433E-8</v>
      </c>
      <c r="Q4" s="2"/>
      <c r="R4" s="2"/>
    </row>
    <row r="5" spans="1:22" ht="25.5" thickTop="1" thickBot="1" x14ac:dyDescent="0.5">
      <c r="B5" s="56" t="s">
        <v>48</v>
      </c>
      <c r="C5" s="57">
        <v>44.6</v>
      </c>
      <c r="D5" s="2"/>
      <c r="E5" s="95"/>
      <c r="F5" s="56" t="s">
        <v>50</v>
      </c>
      <c r="G5" s="57">
        <v>69.092008239469294</v>
      </c>
      <c r="H5" s="96"/>
      <c r="I5" s="7"/>
      <c r="J5" s="66" t="s">
        <v>28</v>
      </c>
      <c r="K5" s="67">
        <f>10^(P20-Q20/(G5+R20))/G6</f>
        <v>3.8709069278829205</v>
      </c>
      <c r="L5" s="2"/>
      <c r="M5" s="70" t="s">
        <v>8</v>
      </c>
      <c r="N5" s="71">
        <f>+K3-K5*K9</f>
        <v>-4.6875182657668546E-7</v>
      </c>
      <c r="Q5" s="2"/>
      <c r="R5" s="2"/>
    </row>
    <row r="6" spans="1:22" ht="25.5" thickTop="1" thickBot="1" x14ac:dyDescent="0.5">
      <c r="B6" s="58" t="s">
        <v>49</v>
      </c>
      <c r="C6" s="59">
        <v>0.4</v>
      </c>
      <c r="D6" s="19"/>
      <c r="E6" s="95"/>
      <c r="F6" s="58" t="s">
        <v>51</v>
      </c>
      <c r="G6" s="62">
        <v>1520</v>
      </c>
      <c r="H6" s="97"/>
      <c r="I6" s="7"/>
      <c r="J6" s="68" t="s">
        <v>29</v>
      </c>
      <c r="K6" s="69">
        <f>10^(P21-Q21/(G5+R21))/G6</f>
        <v>0.50555820014976993</v>
      </c>
      <c r="L6" s="2"/>
      <c r="M6" s="70" t="s">
        <v>9</v>
      </c>
      <c r="N6" s="71">
        <f>+(1-K3)-K6*(1-K9)</f>
        <v>1.7499853416369504E-7</v>
      </c>
      <c r="Q6" s="2"/>
      <c r="R6" s="2"/>
    </row>
    <row r="7" spans="1:22" ht="22.5" thickTop="1" thickBot="1" x14ac:dyDescent="0.4">
      <c r="A7" s="7"/>
      <c r="B7" s="3"/>
      <c r="C7" s="2"/>
      <c r="D7" s="2"/>
      <c r="E7" s="98"/>
      <c r="F7" s="99"/>
      <c r="G7" s="100"/>
      <c r="H7" s="101"/>
      <c r="I7" s="2"/>
      <c r="J7" s="9"/>
      <c r="K7" s="2"/>
      <c r="L7" s="2"/>
      <c r="M7" s="68" t="s">
        <v>10</v>
      </c>
      <c r="N7" s="72">
        <f>+K8-K11*C5/100</f>
        <v>0</v>
      </c>
      <c r="Q7" s="2"/>
      <c r="R7" s="2"/>
    </row>
    <row r="8" spans="1:22" ht="22.5" thickTop="1" thickBot="1" x14ac:dyDescent="0.4">
      <c r="D8" s="17"/>
      <c r="E8" s="17"/>
      <c r="F8" s="2"/>
      <c r="G8" s="10"/>
      <c r="H8" s="16"/>
      <c r="J8" s="56" t="s">
        <v>54</v>
      </c>
      <c r="K8" s="57">
        <v>17.84</v>
      </c>
      <c r="L8" s="2"/>
      <c r="M8" s="2"/>
      <c r="N8" s="2"/>
      <c r="O8" s="2"/>
      <c r="P8" s="2"/>
      <c r="Q8" s="2"/>
      <c r="R8" s="2"/>
    </row>
    <row r="9" spans="1:22" ht="22.5" thickTop="1" thickBot="1" x14ac:dyDescent="0.4">
      <c r="A9" s="60" t="s">
        <v>26</v>
      </c>
      <c r="B9" s="61"/>
      <c r="C9" s="61"/>
      <c r="D9" s="86"/>
      <c r="E9" s="87"/>
      <c r="F9" s="2"/>
      <c r="G9" s="2"/>
      <c r="H9" s="23"/>
      <c r="I9" s="21"/>
      <c r="J9" s="58" t="s">
        <v>55</v>
      </c>
      <c r="K9" s="59">
        <v>0.14692150312059082</v>
      </c>
      <c r="L9" s="2"/>
      <c r="M9" s="2"/>
      <c r="N9" s="2"/>
      <c r="O9" s="113" t="s">
        <v>18</v>
      </c>
      <c r="P9" s="115"/>
      <c r="Q9" s="2"/>
      <c r="R9" s="113" t="s">
        <v>68</v>
      </c>
      <c r="S9" s="115"/>
    </row>
    <row r="10" spans="1:22" ht="22.5" thickTop="1" thickBot="1" x14ac:dyDescent="0.4">
      <c r="A10" s="63" t="s">
        <v>27</v>
      </c>
      <c r="B10" s="64"/>
      <c r="C10" s="64"/>
      <c r="D10" s="64"/>
      <c r="E10" s="65"/>
      <c r="F10" s="2"/>
      <c r="G10" s="2"/>
      <c r="H10" s="2"/>
      <c r="I10" s="7"/>
      <c r="J10" s="8"/>
      <c r="K10" s="2"/>
      <c r="L10" s="2"/>
      <c r="M10" s="2"/>
      <c r="N10" s="2"/>
      <c r="O10" s="73">
        <v>0</v>
      </c>
      <c r="P10" s="74">
        <v>0</v>
      </c>
      <c r="Q10" s="2"/>
      <c r="R10" s="37" t="s">
        <v>7</v>
      </c>
      <c r="S10" s="38">
        <f>-K8/K2</f>
        <v>-0.66666666666666663</v>
      </c>
    </row>
    <row r="11" spans="1:22" ht="22.5" thickTop="1" thickBot="1" x14ac:dyDescent="0.4">
      <c r="F11" s="1"/>
      <c r="H11" s="107"/>
      <c r="I11" s="108"/>
      <c r="J11" s="109" t="s">
        <v>65</v>
      </c>
      <c r="K11" s="110">
        <v>40</v>
      </c>
      <c r="L11" s="2"/>
      <c r="M11" s="2"/>
      <c r="N11" s="2"/>
      <c r="O11" s="75">
        <v>1</v>
      </c>
      <c r="P11" s="76">
        <v>1</v>
      </c>
      <c r="Q11" s="2"/>
      <c r="R11" s="37" t="s">
        <v>17</v>
      </c>
      <c r="S11" s="38">
        <f>+(C5/K2)*C6</f>
        <v>0.66666666666666663</v>
      </c>
    </row>
    <row r="12" spans="1:22" ht="22.5" thickTop="1" thickBot="1" x14ac:dyDescent="0.4">
      <c r="A12" s="77" t="s">
        <v>74</v>
      </c>
      <c r="B12" s="78"/>
      <c r="C12" s="88"/>
      <c r="D12" s="78" t="s">
        <v>45</v>
      </c>
      <c r="E12" s="78"/>
      <c r="F12" s="89"/>
      <c r="L12" s="2"/>
      <c r="M12" s="2"/>
      <c r="N12" s="2"/>
      <c r="O12" s="29"/>
      <c r="P12" s="29"/>
      <c r="Q12" s="2"/>
      <c r="R12" s="34" t="s">
        <v>35</v>
      </c>
      <c r="S12" s="26" t="s">
        <v>34</v>
      </c>
      <c r="U12" s="52"/>
    </row>
    <row r="13" spans="1:22" ht="24.75" thickTop="1" thickBot="1" x14ac:dyDescent="0.4">
      <c r="A13" s="79" t="s">
        <v>47</v>
      </c>
      <c r="B13" s="80"/>
      <c r="C13" s="90"/>
      <c r="D13" s="80" t="s">
        <v>56</v>
      </c>
      <c r="E13" s="80"/>
      <c r="F13" s="91"/>
      <c r="L13" s="2"/>
      <c r="M13" s="2"/>
      <c r="N13" s="2"/>
      <c r="O13" s="113" t="s">
        <v>69</v>
      </c>
      <c r="P13" s="115"/>
      <c r="Q13" s="2"/>
      <c r="R13" s="34">
        <v>0</v>
      </c>
      <c r="S13" s="32">
        <f>+S10*R13+S11</f>
        <v>0.66666666666666663</v>
      </c>
      <c r="U13" s="52"/>
    </row>
    <row r="14" spans="1:22" ht="22.5" thickTop="1" thickBot="1" x14ac:dyDescent="0.4">
      <c r="L14" s="2"/>
      <c r="M14" s="2"/>
      <c r="N14" s="2"/>
      <c r="O14" s="34" t="s">
        <v>75</v>
      </c>
      <c r="P14" s="26" t="s">
        <v>4</v>
      </c>
      <c r="Q14" s="2"/>
      <c r="R14" s="51">
        <v>1</v>
      </c>
      <c r="S14" s="33">
        <f>+S10*R14+S11</f>
        <v>0</v>
      </c>
      <c r="T14" s="18"/>
      <c r="U14" s="18"/>
      <c r="V14" s="1"/>
    </row>
    <row r="15" spans="1:22" ht="21.75" thickTop="1" x14ac:dyDescent="0.35">
      <c r="A15" s="2" t="s">
        <v>57</v>
      </c>
      <c r="C15" s="2"/>
      <c r="D15" s="2"/>
      <c r="E15" s="2"/>
      <c r="J15" s="13"/>
      <c r="K15" s="8"/>
      <c r="L15" s="2"/>
      <c r="M15" s="2"/>
      <c r="N15" s="2"/>
      <c r="O15" s="119">
        <f>+K9</f>
        <v>0.14692150312059082</v>
      </c>
      <c r="P15" s="35">
        <f>+'1-Stage'!G5</f>
        <v>69.092008239469294</v>
      </c>
      <c r="Q15" s="2"/>
      <c r="T15" s="18"/>
      <c r="U15" s="18"/>
      <c r="V15" s="1"/>
    </row>
    <row r="16" spans="1:22" ht="21.75" thickBot="1" x14ac:dyDescent="0.4">
      <c r="A16" s="2" t="s">
        <v>58</v>
      </c>
      <c r="C16" s="2"/>
      <c r="D16" s="2"/>
      <c r="E16" s="2"/>
      <c r="J16" s="14"/>
      <c r="K16" s="15"/>
      <c r="L16" s="2"/>
      <c r="M16" s="2"/>
      <c r="N16" s="2"/>
      <c r="O16" s="120">
        <f>+K3</f>
        <v>0.5687189955326406</v>
      </c>
      <c r="P16" s="36">
        <f>+'1-Stage'!G5</f>
        <v>69.092008239469294</v>
      </c>
      <c r="Q16" s="2"/>
      <c r="T16" s="52"/>
      <c r="U16" s="52"/>
      <c r="V16" s="1"/>
    </row>
    <row r="17" spans="1:22" ht="22.5" thickTop="1" thickBot="1" x14ac:dyDescent="0.4">
      <c r="A17" s="3" t="s">
        <v>43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T17" s="52"/>
      <c r="U17" s="52"/>
      <c r="V17" s="1"/>
    </row>
    <row r="18" spans="1:22" ht="21.75" thickTop="1" x14ac:dyDescent="0.35">
      <c r="L18" s="2"/>
      <c r="M18" s="2"/>
      <c r="N18" s="2"/>
      <c r="O18" s="113" t="s">
        <v>0</v>
      </c>
      <c r="P18" s="114"/>
      <c r="Q18" s="114"/>
      <c r="R18" s="115"/>
      <c r="T18" s="2"/>
      <c r="U18" s="2"/>
    </row>
    <row r="19" spans="1:22" ht="21" x14ac:dyDescent="0.35">
      <c r="A19" s="3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5"/>
      <c r="P19" s="24" t="s">
        <v>1</v>
      </c>
      <c r="Q19" s="24" t="s">
        <v>2</v>
      </c>
      <c r="R19" s="26" t="s">
        <v>3</v>
      </c>
      <c r="T19" s="2"/>
      <c r="U19" s="2"/>
    </row>
    <row r="20" spans="1:22" ht="21" x14ac:dyDescent="0.35">
      <c r="A20" s="3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4" t="s">
        <v>60</v>
      </c>
      <c r="P20" s="24">
        <v>6.8248499999999996</v>
      </c>
      <c r="Q20" s="24">
        <v>943.45299999999997</v>
      </c>
      <c r="R20" s="26">
        <v>239.71100000000001</v>
      </c>
      <c r="T20" s="2"/>
      <c r="U20" s="2"/>
    </row>
    <row r="21" spans="1:22" ht="21.75" thickBot="1" x14ac:dyDescent="0.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1" t="s">
        <v>61</v>
      </c>
      <c r="P21" s="27">
        <v>6.8855500000000003</v>
      </c>
      <c r="Q21" s="27">
        <v>1175.817</v>
      </c>
      <c r="R21" s="28">
        <v>224.86699999999999</v>
      </c>
      <c r="T21" s="2"/>
      <c r="U21" s="2"/>
    </row>
    <row r="22" spans="1:22" ht="21.75" thickTop="1" x14ac:dyDescent="0.35">
      <c r="A22" s="11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T22" s="2"/>
      <c r="U22" s="2"/>
    </row>
    <row r="23" spans="1:22" ht="23.25" x14ac:dyDescent="0.35">
      <c r="A23" s="3" t="s">
        <v>70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T23" s="2"/>
      <c r="U23" s="2"/>
    </row>
    <row r="24" spans="1:22" ht="21" x14ac:dyDescent="0.35">
      <c r="A24" s="1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T24" s="2"/>
      <c r="U24" s="2"/>
    </row>
    <row r="25" spans="1:22" ht="21" x14ac:dyDescent="0.35">
      <c r="A25" s="11" t="s">
        <v>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T25" s="2"/>
      <c r="U25" s="2"/>
    </row>
    <row r="26" spans="1:22" ht="21" x14ac:dyDescent="0.35">
      <c r="A26" s="11" t="s">
        <v>72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T26" s="2"/>
      <c r="U26" s="2"/>
    </row>
    <row r="27" spans="1:22" ht="21" x14ac:dyDescent="0.35">
      <c r="A27" s="11" t="s">
        <v>14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2" ht="21" x14ac:dyDescent="0.35">
      <c r="A28" s="11" t="s">
        <v>15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2" ht="21" x14ac:dyDescent="0.35">
      <c r="A29" s="11" t="s">
        <v>73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2" ht="21" x14ac:dyDescent="0.35">
      <c r="A30" s="11" t="s">
        <v>16</v>
      </c>
      <c r="K30" s="2"/>
    </row>
  </sheetData>
  <mergeCells count="5">
    <mergeCell ref="O18:R18"/>
    <mergeCell ref="M2:N2"/>
    <mergeCell ref="O9:P9"/>
    <mergeCell ref="O13:P13"/>
    <mergeCell ref="R9:S9"/>
  </mergeCells>
  <pageMargins left="0.7" right="0.7" top="0.75" bottom="0.75" header="0.3" footer="0.3"/>
  <pageSetup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zoomScale="90" zoomScaleNormal="90" workbookViewId="0">
      <selection activeCell="P8" sqref="P8"/>
    </sheetView>
  </sheetViews>
  <sheetFormatPr defaultRowHeight="15" x14ac:dyDescent="0.25"/>
  <cols>
    <col min="1" max="1" width="7.5703125" customWidth="1"/>
    <col min="2" max="2" width="8" customWidth="1"/>
    <col min="3" max="3" width="12.28515625" customWidth="1"/>
    <col min="4" max="4" width="6.28515625" customWidth="1"/>
    <col min="5" max="5" width="5.7109375" customWidth="1"/>
    <col min="6" max="6" width="7.28515625" customWidth="1"/>
    <col min="7" max="7" width="8.85546875" customWidth="1"/>
    <col min="8" max="8" width="5.5703125" customWidth="1"/>
    <col min="9" max="9" width="9.140625" customWidth="1"/>
    <col min="10" max="10" width="9.5703125" customWidth="1"/>
    <col min="11" max="11" width="12.140625" customWidth="1"/>
    <col min="12" max="12" width="12.42578125" customWidth="1"/>
    <col min="13" max="13" width="13.140625" customWidth="1"/>
    <col min="14" max="14" width="12.42578125" customWidth="1"/>
    <col min="15" max="16" width="15.7109375" customWidth="1"/>
    <col min="17" max="17" width="21.42578125" bestFit="1" customWidth="1"/>
    <col min="18" max="18" width="17" customWidth="1"/>
    <col min="19" max="19" width="14.140625" customWidth="1"/>
    <col min="20" max="20" width="15.7109375" customWidth="1"/>
    <col min="21" max="21" width="11.28515625" customWidth="1"/>
  </cols>
  <sheetData>
    <row r="1" spans="1:22" ht="27" thickBot="1" x14ac:dyDescent="0.45">
      <c r="A1" s="81" t="s">
        <v>11</v>
      </c>
    </row>
    <row r="2" spans="1:22" ht="27.75" thickTop="1" thickBot="1" x14ac:dyDescent="0.45">
      <c r="A2" s="81" t="s">
        <v>64</v>
      </c>
      <c r="B2" s="3"/>
      <c r="C2" s="2"/>
      <c r="D2" s="2"/>
      <c r="E2" s="2"/>
      <c r="F2" s="2"/>
      <c r="G2" s="2"/>
      <c r="H2" s="2"/>
      <c r="J2" s="56" t="s">
        <v>52</v>
      </c>
      <c r="K2" s="57"/>
      <c r="L2" s="4"/>
      <c r="M2" s="116" t="s">
        <v>44</v>
      </c>
      <c r="N2" s="117"/>
      <c r="P2" s="113" t="s">
        <v>0</v>
      </c>
      <c r="Q2" s="114"/>
      <c r="R2" s="114"/>
      <c r="S2" s="115"/>
    </row>
    <row r="3" spans="1:22" ht="22.5" thickTop="1" thickBot="1" x14ac:dyDescent="0.4">
      <c r="A3" s="2"/>
      <c r="B3" s="5"/>
      <c r="C3" s="2"/>
      <c r="D3" s="2"/>
      <c r="E3" s="2"/>
      <c r="F3" s="2"/>
      <c r="G3" s="6"/>
      <c r="H3" s="22"/>
      <c r="I3" s="20"/>
      <c r="J3" s="58" t="s">
        <v>53</v>
      </c>
      <c r="K3" s="59"/>
      <c r="L3" s="4"/>
      <c r="M3" s="70" t="s">
        <v>36</v>
      </c>
      <c r="N3" s="71"/>
      <c r="P3" s="25"/>
      <c r="Q3" s="24" t="s">
        <v>1</v>
      </c>
      <c r="R3" s="24" t="s">
        <v>2</v>
      </c>
      <c r="S3" s="26" t="s">
        <v>3</v>
      </c>
    </row>
    <row r="4" spans="1:22" ht="22.5" thickTop="1" thickBot="1" x14ac:dyDescent="0.4">
      <c r="A4" s="3"/>
      <c r="B4" s="3"/>
      <c r="C4" s="2"/>
      <c r="D4" s="2"/>
      <c r="E4" s="92"/>
      <c r="F4" s="93"/>
      <c r="G4" s="93"/>
      <c r="H4" s="94"/>
      <c r="I4" s="7"/>
      <c r="J4" s="8"/>
      <c r="K4" s="2"/>
      <c r="L4" s="2"/>
      <c r="M4" s="70" t="s">
        <v>30</v>
      </c>
      <c r="N4" s="71"/>
      <c r="P4" s="34" t="s">
        <v>60</v>
      </c>
      <c r="Q4" s="24">
        <v>6.8248499999999996</v>
      </c>
      <c r="R4" s="24">
        <v>943.45299999999997</v>
      </c>
      <c r="S4" s="26">
        <v>239.71100000000001</v>
      </c>
    </row>
    <row r="5" spans="1:22" ht="25.5" thickTop="1" thickBot="1" x14ac:dyDescent="0.5">
      <c r="B5" s="56" t="s">
        <v>48</v>
      </c>
      <c r="C5" s="57"/>
      <c r="D5" s="2"/>
      <c r="E5" s="95"/>
      <c r="F5" s="56" t="s">
        <v>50</v>
      </c>
      <c r="G5" s="57"/>
      <c r="H5" s="96"/>
      <c r="I5" s="7"/>
      <c r="J5" s="66" t="s">
        <v>28</v>
      </c>
      <c r="K5" s="67"/>
      <c r="L5" s="2"/>
      <c r="M5" s="70" t="s">
        <v>8</v>
      </c>
      <c r="N5" s="71"/>
      <c r="P5" s="51" t="s">
        <v>61</v>
      </c>
      <c r="Q5" s="27">
        <v>6.8855500000000003</v>
      </c>
      <c r="R5" s="27">
        <v>1175.817</v>
      </c>
      <c r="S5" s="28">
        <v>224.86699999999999</v>
      </c>
    </row>
    <row r="6" spans="1:22" ht="25.5" thickTop="1" thickBot="1" x14ac:dyDescent="0.5">
      <c r="B6" s="58" t="s">
        <v>49</v>
      </c>
      <c r="C6" s="59"/>
      <c r="D6" s="19"/>
      <c r="E6" s="95"/>
      <c r="F6" s="58" t="s">
        <v>51</v>
      </c>
      <c r="G6" s="62"/>
      <c r="H6" s="97"/>
      <c r="I6" s="7"/>
      <c r="J6" s="68" t="s">
        <v>29</v>
      </c>
      <c r="K6" s="69"/>
      <c r="L6" s="2"/>
      <c r="M6" s="70" t="s">
        <v>9</v>
      </c>
      <c r="N6" s="71"/>
      <c r="Q6" s="2"/>
      <c r="R6" s="2"/>
    </row>
    <row r="7" spans="1:22" ht="22.5" thickTop="1" thickBot="1" x14ac:dyDescent="0.4">
      <c r="A7" s="7"/>
      <c r="B7" s="3"/>
      <c r="C7" s="2"/>
      <c r="D7" s="2"/>
      <c r="E7" s="98"/>
      <c r="F7" s="99"/>
      <c r="G7" s="100"/>
      <c r="H7" s="101"/>
      <c r="I7" s="2"/>
      <c r="J7" s="9"/>
      <c r="K7" s="2"/>
      <c r="L7" s="2"/>
      <c r="M7" s="68" t="s">
        <v>10</v>
      </c>
      <c r="N7" s="72"/>
      <c r="Q7" s="2"/>
      <c r="R7" s="2"/>
    </row>
    <row r="8" spans="1:22" ht="22.5" thickTop="1" thickBot="1" x14ac:dyDescent="0.4">
      <c r="D8" s="17"/>
      <c r="E8" s="17"/>
      <c r="F8" s="2"/>
      <c r="G8" s="10"/>
      <c r="H8" s="16"/>
      <c r="J8" s="56" t="s">
        <v>54</v>
      </c>
      <c r="K8" s="57"/>
      <c r="L8" s="2"/>
      <c r="M8" s="2"/>
      <c r="N8" s="2"/>
      <c r="O8" s="2"/>
      <c r="P8" s="2"/>
      <c r="Q8" s="2"/>
      <c r="R8" s="2"/>
    </row>
    <row r="9" spans="1:22" ht="22.5" thickTop="1" thickBot="1" x14ac:dyDescent="0.4">
      <c r="A9" s="60" t="s">
        <v>26</v>
      </c>
      <c r="B9" s="61"/>
      <c r="C9" s="61"/>
      <c r="D9" s="86"/>
      <c r="E9" s="87"/>
      <c r="F9" s="2"/>
      <c r="G9" s="2"/>
      <c r="H9" s="23"/>
      <c r="I9" s="21"/>
      <c r="J9" s="58" t="s">
        <v>55</v>
      </c>
      <c r="K9" s="59"/>
      <c r="L9" s="2"/>
      <c r="M9" s="2"/>
      <c r="N9" s="2"/>
      <c r="O9" s="118"/>
      <c r="P9" s="118"/>
      <c r="Q9" s="18"/>
      <c r="R9" s="118"/>
      <c r="S9" s="118"/>
    </row>
    <row r="10" spans="1:22" ht="22.5" thickTop="1" thickBot="1" x14ac:dyDescent="0.4">
      <c r="A10" s="63" t="s">
        <v>27</v>
      </c>
      <c r="B10" s="64"/>
      <c r="C10" s="64"/>
      <c r="D10" s="64"/>
      <c r="E10" s="65"/>
      <c r="F10" s="2"/>
      <c r="G10" s="2"/>
      <c r="H10" s="2"/>
      <c r="I10" s="7"/>
      <c r="J10" s="8"/>
      <c r="K10" s="2"/>
      <c r="L10" s="2"/>
      <c r="M10" s="2"/>
      <c r="N10" s="2"/>
      <c r="O10" s="82"/>
      <c r="P10" s="82"/>
      <c r="Q10" s="18"/>
      <c r="R10" s="111"/>
      <c r="S10" s="112"/>
    </row>
    <row r="11" spans="1:22" ht="22.5" thickTop="1" thickBot="1" x14ac:dyDescent="0.4">
      <c r="F11" s="1"/>
      <c r="H11" s="107"/>
      <c r="I11" s="108"/>
      <c r="J11" s="109" t="s">
        <v>65</v>
      </c>
      <c r="K11" s="110"/>
      <c r="L11" s="2"/>
      <c r="M11" s="2"/>
      <c r="N11" s="2"/>
      <c r="O11" s="82"/>
      <c r="P11" s="82"/>
      <c r="Q11" s="18"/>
      <c r="R11" s="111"/>
      <c r="S11" s="112"/>
    </row>
    <row r="12" spans="1:22" ht="21.75" thickTop="1" x14ac:dyDescent="0.35">
      <c r="A12" s="77" t="s">
        <v>46</v>
      </c>
      <c r="B12" s="78"/>
      <c r="C12" s="88"/>
      <c r="D12" s="78" t="s">
        <v>45</v>
      </c>
      <c r="E12" s="78"/>
      <c r="F12" s="89"/>
      <c r="L12" s="2"/>
      <c r="M12" s="2"/>
      <c r="N12" s="2"/>
      <c r="O12" s="83"/>
      <c r="P12" s="83"/>
      <c r="Q12" s="18"/>
      <c r="R12" s="83"/>
      <c r="S12" s="83"/>
      <c r="U12" s="52"/>
    </row>
    <row r="13" spans="1:22" ht="24" thickBot="1" x14ac:dyDescent="0.4">
      <c r="A13" s="79" t="s">
        <v>47</v>
      </c>
      <c r="B13" s="80"/>
      <c r="C13" s="90"/>
      <c r="D13" s="80" t="s">
        <v>56</v>
      </c>
      <c r="E13" s="80"/>
      <c r="F13" s="91"/>
      <c r="L13" s="2"/>
      <c r="M13" s="2"/>
      <c r="N13" s="2"/>
      <c r="O13" s="118"/>
      <c r="P13" s="118"/>
      <c r="Q13" s="18"/>
      <c r="R13" s="83"/>
      <c r="S13" s="84"/>
      <c r="U13" s="52"/>
    </row>
    <row r="14" spans="1:22" ht="21.75" thickTop="1" x14ac:dyDescent="0.35">
      <c r="L14" s="2"/>
      <c r="M14" s="2"/>
      <c r="N14" s="2"/>
      <c r="O14" s="83"/>
      <c r="P14" s="83"/>
      <c r="Q14" s="18"/>
      <c r="R14" s="83"/>
      <c r="S14" s="84"/>
      <c r="T14" s="18"/>
      <c r="U14" s="18"/>
      <c r="V14" s="1"/>
    </row>
    <row r="15" spans="1:22" ht="21" x14ac:dyDescent="0.35">
      <c r="A15" s="2"/>
      <c r="C15" s="2"/>
      <c r="D15" s="2"/>
      <c r="E15" s="2"/>
      <c r="J15" s="13"/>
      <c r="K15" s="8"/>
      <c r="L15" s="2"/>
      <c r="M15" s="2"/>
      <c r="N15" s="2"/>
      <c r="O15" s="82"/>
      <c r="P15" s="85"/>
      <c r="Q15" s="18"/>
      <c r="R15" s="52"/>
      <c r="S15" s="52"/>
      <c r="T15" s="18"/>
      <c r="U15" s="18"/>
      <c r="V15" s="1"/>
    </row>
    <row r="16" spans="1:22" ht="21" x14ac:dyDescent="0.35">
      <c r="A16" s="2"/>
      <c r="C16" s="2"/>
      <c r="D16" s="2"/>
      <c r="E16" s="2"/>
      <c r="J16" s="14"/>
      <c r="K16" s="15"/>
      <c r="L16" s="2"/>
      <c r="M16" s="2"/>
      <c r="N16" s="2"/>
      <c r="O16" s="82"/>
      <c r="P16" s="85"/>
      <c r="Q16" s="18"/>
      <c r="R16" s="52"/>
      <c r="S16" s="52"/>
      <c r="T16" s="52"/>
      <c r="U16" s="52"/>
      <c r="V16" s="1"/>
    </row>
    <row r="17" spans="1:22" ht="21" x14ac:dyDescent="0.35">
      <c r="A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T17" s="52"/>
      <c r="U17" s="52"/>
      <c r="V17" s="1"/>
    </row>
    <row r="18" spans="1:22" ht="21" x14ac:dyDescent="0.35">
      <c r="L18" s="2"/>
      <c r="M18" s="2"/>
      <c r="N18" s="2"/>
      <c r="T18" s="2"/>
      <c r="U18" s="2"/>
    </row>
    <row r="19" spans="1:22" ht="2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T19" s="2"/>
      <c r="U19" s="2"/>
    </row>
    <row r="20" spans="1:22" ht="2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T20" s="2"/>
      <c r="U20" s="2"/>
    </row>
    <row r="21" spans="1:22" ht="21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T21" s="2"/>
      <c r="U21" s="2"/>
    </row>
    <row r="22" spans="1:22" ht="21" x14ac:dyDescent="0.3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T22" s="2"/>
      <c r="U22" s="2"/>
    </row>
    <row r="23" spans="1:22" ht="21" x14ac:dyDescent="0.3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T23" s="2"/>
      <c r="U23" s="2"/>
    </row>
    <row r="24" spans="1:22" ht="21" x14ac:dyDescent="0.3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T24" s="2"/>
      <c r="U24" s="2"/>
    </row>
    <row r="25" spans="1:22" ht="21" x14ac:dyDescent="0.3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T25" s="2"/>
      <c r="U25" s="2"/>
    </row>
    <row r="26" spans="1:22" ht="21" x14ac:dyDescent="0.3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T26" s="2"/>
      <c r="U26" s="2"/>
    </row>
    <row r="27" spans="1:22" ht="21" x14ac:dyDescent="0.3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2" ht="21" x14ac:dyDescent="0.3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2" ht="21" x14ac:dyDescent="0.3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2" ht="21" x14ac:dyDescent="0.35">
      <c r="A30" s="11"/>
      <c r="K30" s="2"/>
    </row>
  </sheetData>
  <mergeCells count="5">
    <mergeCell ref="M2:N2"/>
    <mergeCell ref="O9:P9"/>
    <mergeCell ref="R9:S9"/>
    <mergeCell ref="O13:P13"/>
    <mergeCell ref="P2:S2"/>
  </mergeCells>
  <pageMargins left="0.7" right="0.7" top="0.75" bottom="0.75" header="0.3" footer="0.3"/>
  <pageSetup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08"/>
  <sheetViews>
    <sheetView zoomScaleNormal="100" workbookViewId="0">
      <selection activeCell="G21" sqref="G21"/>
    </sheetView>
  </sheetViews>
  <sheetFormatPr defaultRowHeight="15" x14ac:dyDescent="0.25"/>
  <cols>
    <col min="1" max="10" width="16.7109375" customWidth="1"/>
    <col min="11" max="11" width="21" customWidth="1"/>
    <col min="12" max="12" width="16.7109375" customWidth="1"/>
    <col min="13" max="16" width="15.7109375" customWidth="1"/>
  </cols>
  <sheetData>
    <row r="1" spans="1:18" ht="21.75" thickBot="1" x14ac:dyDescent="0.4">
      <c r="A1" s="39" t="s">
        <v>67</v>
      </c>
      <c r="B1" s="39"/>
      <c r="C1" s="40"/>
      <c r="D1" s="53" t="s">
        <v>37</v>
      </c>
      <c r="E1" s="9">
        <v>1520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5.5" thickTop="1" x14ac:dyDescent="0.45">
      <c r="A2" s="54" t="s">
        <v>6</v>
      </c>
      <c r="B2" s="54" t="s">
        <v>34</v>
      </c>
      <c r="C2" s="54" t="s">
        <v>4</v>
      </c>
      <c r="D2" s="54" t="s">
        <v>31</v>
      </c>
      <c r="E2" s="54" t="s">
        <v>32</v>
      </c>
      <c r="F2" s="54" t="s">
        <v>5</v>
      </c>
      <c r="H2" s="41" t="s">
        <v>0</v>
      </c>
      <c r="I2" s="30"/>
      <c r="J2" s="30"/>
      <c r="K2" s="31"/>
      <c r="L2" s="29"/>
      <c r="M2" s="2"/>
      <c r="N2" s="2"/>
      <c r="O2" s="2"/>
      <c r="P2" s="2"/>
      <c r="Q2" s="2"/>
      <c r="R2" s="2"/>
    </row>
    <row r="3" spans="1:18" ht="24" thickBot="1" x14ac:dyDescent="0.4">
      <c r="A3" s="55" t="s">
        <v>39</v>
      </c>
      <c r="B3" s="55" t="s">
        <v>39</v>
      </c>
      <c r="C3" s="55" t="s">
        <v>40</v>
      </c>
      <c r="D3" s="55" t="s">
        <v>41</v>
      </c>
      <c r="E3" s="55" t="s">
        <v>41</v>
      </c>
      <c r="F3" s="55" t="s">
        <v>41</v>
      </c>
      <c r="H3" s="46"/>
      <c r="I3" s="47" t="s">
        <v>1</v>
      </c>
      <c r="J3" s="47" t="s">
        <v>2</v>
      </c>
      <c r="K3" s="48" t="s">
        <v>3</v>
      </c>
      <c r="L3" s="29"/>
      <c r="M3" s="2"/>
      <c r="N3" s="2"/>
      <c r="O3" s="2"/>
      <c r="P3" s="2"/>
      <c r="Q3" s="2"/>
      <c r="R3" s="2"/>
    </row>
    <row r="4" spans="1:18" ht="21.75" thickTop="1" x14ac:dyDescent="0.35">
      <c r="A4" s="42">
        <v>0</v>
      </c>
      <c r="B4" s="45">
        <f t="shared" ref="B4:B35" si="0">+A4*D4/$E$1</f>
        <v>0</v>
      </c>
      <c r="C4" s="43">
        <v>92.603357848241572</v>
      </c>
      <c r="D4" s="40">
        <f t="shared" ref="D4:D35" si="1">10^($I$4-$J$4/(C4+$K$4))</f>
        <v>9678.5939578002199</v>
      </c>
      <c r="E4" s="40">
        <f t="shared" ref="E4:E35" si="2">10^($I$5-$J$5/(C4+$K$5))</f>
        <v>1520.0000000000018</v>
      </c>
      <c r="F4" s="44">
        <f t="shared" ref="F4:F35" si="3">+A4*D4+(1-A4)*E4-$E$1</f>
        <v>1.8189894035458565E-12</v>
      </c>
      <c r="H4" s="46" t="s">
        <v>62</v>
      </c>
      <c r="I4" s="24">
        <v>6.8248499999999996</v>
      </c>
      <c r="J4" s="24">
        <v>943.45299999999997</v>
      </c>
      <c r="K4" s="26">
        <v>239.71100000000001</v>
      </c>
      <c r="L4" s="29"/>
      <c r="M4" s="2"/>
      <c r="N4" s="2"/>
      <c r="O4" s="2"/>
      <c r="P4" s="2"/>
      <c r="Q4" s="2"/>
      <c r="R4" s="2"/>
    </row>
    <row r="5" spans="1:18" ht="21.75" thickBot="1" x14ac:dyDescent="0.4">
      <c r="A5" s="42">
        <v>0.01</v>
      </c>
      <c r="B5" s="45">
        <f t="shared" si="0"/>
        <v>6.1244883021518821E-2</v>
      </c>
      <c r="C5" s="43">
        <v>90.637019331564701</v>
      </c>
      <c r="D5" s="40">
        <f t="shared" si="1"/>
        <v>9309.2222192708596</v>
      </c>
      <c r="E5" s="40">
        <f t="shared" si="2"/>
        <v>1441.3209876841313</v>
      </c>
      <c r="F5" s="44">
        <f t="shared" si="3"/>
        <v>0</v>
      </c>
      <c r="H5" s="49" t="s">
        <v>63</v>
      </c>
      <c r="I5" s="27">
        <v>6.8855500000000003</v>
      </c>
      <c r="J5" s="27">
        <v>1175.817</v>
      </c>
      <c r="K5" s="28">
        <v>224.86699999999999</v>
      </c>
      <c r="L5" s="29"/>
      <c r="M5" s="2"/>
      <c r="N5" s="2"/>
      <c r="O5" s="2"/>
      <c r="P5" s="2"/>
      <c r="Q5" s="2"/>
      <c r="R5" s="2"/>
    </row>
    <row r="6" spans="1:18" ht="22.5" thickTop="1" thickBot="1" x14ac:dyDescent="0.4">
      <c r="A6" s="42">
        <v>0.02</v>
      </c>
      <c r="B6" s="45">
        <f t="shared" si="0"/>
        <v>0.11790771280594918</v>
      </c>
      <c r="C6" s="43">
        <v>88.732831973012836</v>
      </c>
      <c r="D6" s="40">
        <f t="shared" si="1"/>
        <v>8960.9861732521385</v>
      </c>
      <c r="E6" s="40">
        <f t="shared" si="2"/>
        <v>1368.1431393213843</v>
      </c>
      <c r="F6" s="44">
        <f t="shared" si="3"/>
        <v>0</v>
      </c>
      <c r="H6" s="2"/>
      <c r="I6" s="2"/>
      <c r="J6" s="29"/>
      <c r="K6" s="29"/>
      <c r="L6" s="29"/>
      <c r="M6" s="2"/>
      <c r="N6" s="2"/>
      <c r="O6" s="2"/>
      <c r="P6" s="2"/>
      <c r="Q6" s="2"/>
      <c r="R6" s="2"/>
    </row>
    <row r="7" spans="1:18" ht="21.75" thickTop="1" x14ac:dyDescent="0.35">
      <c r="A7" s="42">
        <v>0.03</v>
      </c>
      <c r="B7" s="45">
        <f t="shared" si="0"/>
        <v>0.17037807154991277</v>
      </c>
      <c r="C7" s="43">
        <v>86.888660021282462</v>
      </c>
      <c r="D7" s="40">
        <f t="shared" si="1"/>
        <v>8632.4889585289147</v>
      </c>
      <c r="E7" s="40">
        <f t="shared" si="2"/>
        <v>1300.0261146846724</v>
      </c>
      <c r="F7" s="44">
        <f t="shared" si="3"/>
        <v>0</v>
      </c>
      <c r="H7" s="104" t="s">
        <v>19</v>
      </c>
      <c r="I7" s="102"/>
      <c r="J7" s="102"/>
      <c r="K7" s="103"/>
      <c r="L7" s="29"/>
      <c r="M7" s="2"/>
      <c r="N7" s="2"/>
      <c r="O7" s="2"/>
      <c r="P7" s="2"/>
      <c r="Q7" s="2"/>
      <c r="R7" s="2"/>
    </row>
    <row r="8" spans="1:18" ht="21" x14ac:dyDescent="0.35">
      <c r="A8" s="42">
        <v>0.04</v>
      </c>
      <c r="B8" s="45">
        <f t="shared" si="0"/>
        <v>0.21901113221071147</v>
      </c>
      <c r="C8" s="43">
        <v>85.102375611519747</v>
      </c>
      <c r="D8" s="40">
        <f t="shared" si="1"/>
        <v>8322.4230240070356</v>
      </c>
      <c r="E8" s="40">
        <f t="shared" si="2"/>
        <v>1236.5657073330408</v>
      </c>
      <c r="F8" s="44">
        <f t="shared" si="3"/>
        <v>0</v>
      </c>
      <c r="H8" s="105" t="s">
        <v>66</v>
      </c>
      <c r="I8" s="24"/>
      <c r="J8" s="24"/>
      <c r="K8" s="26"/>
      <c r="L8" s="29"/>
      <c r="M8" s="2"/>
      <c r="N8" s="2"/>
      <c r="O8" s="2"/>
      <c r="P8" s="2"/>
      <c r="Q8" s="2"/>
      <c r="R8" s="2"/>
    </row>
    <row r="9" spans="1:18" ht="21" x14ac:dyDescent="0.35">
      <c r="A9" s="42">
        <v>0.05</v>
      </c>
      <c r="B9" s="45">
        <f t="shared" si="0"/>
        <v>0.26413047660582517</v>
      </c>
      <c r="C9" s="43">
        <v>83.371871497139992</v>
      </c>
      <c r="D9" s="40">
        <f t="shared" si="1"/>
        <v>8029.5664888170859</v>
      </c>
      <c r="E9" s="40">
        <f t="shared" si="2"/>
        <v>1177.391237430681</v>
      </c>
      <c r="F9" s="44">
        <f t="shared" si="3"/>
        <v>0</v>
      </c>
      <c r="H9" s="105" t="s">
        <v>20</v>
      </c>
      <c r="I9" s="24"/>
      <c r="J9" s="24"/>
      <c r="K9" s="26"/>
      <c r="L9" s="29"/>
      <c r="M9" s="2"/>
      <c r="N9" s="2"/>
      <c r="O9" s="2"/>
      <c r="P9" s="2"/>
      <c r="Q9" s="2"/>
      <c r="R9" s="2"/>
    </row>
    <row r="10" spans="1:18" ht="24.75" x14ac:dyDescent="0.45">
      <c r="A10" s="42">
        <v>0.06</v>
      </c>
      <c r="B10" s="45">
        <f t="shared" si="0"/>
        <v>0.306030757155346</v>
      </c>
      <c r="C10" s="43">
        <v>81.695071749857249</v>
      </c>
      <c r="D10" s="40">
        <f t="shared" si="1"/>
        <v>7752.7791812687656</v>
      </c>
      <c r="E10" s="40">
        <f t="shared" si="2"/>
        <v>1122.1630309828433</v>
      </c>
      <c r="F10" s="44">
        <f t="shared" si="3"/>
        <v>0</v>
      </c>
      <c r="H10" s="105" t="s">
        <v>33</v>
      </c>
      <c r="I10" s="24"/>
      <c r="J10" s="24"/>
      <c r="K10" s="26"/>
      <c r="L10" s="29"/>
      <c r="M10" s="2"/>
      <c r="N10" s="2"/>
      <c r="O10" s="2"/>
      <c r="P10" s="2"/>
      <c r="Q10" s="2"/>
      <c r="R10" s="2"/>
    </row>
    <row r="11" spans="1:18" ht="21" x14ac:dyDescent="0.35">
      <c r="A11" s="42">
        <v>7.0000000000000007E-2</v>
      </c>
      <c r="B11" s="45">
        <f t="shared" si="0"/>
        <v>0.34498019291195808</v>
      </c>
      <c r="C11" s="43">
        <v>80.069940588679472</v>
      </c>
      <c r="D11" s="40">
        <f t="shared" si="1"/>
        <v>7490.9984746596601</v>
      </c>
      <c r="E11" s="40">
        <f t="shared" si="2"/>
        <v>1070.5700072836828</v>
      </c>
      <c r="F11" s="44">
        <f t="shared" si="3"/>
        <v>0</v>
      </c>
      <c r="H11" s="105" t="s">
        <v>22</v>
      </c>
      <c r="I11" s="24"/>
      <c r="J11" s="24"/>
      <c r="K11" s="26"/>
      <c r="L11" s="29"/>
      <c r="M11" s="2"/>
      <c r="N11" s="2"/>
      <c r="O11" s="2"/>
      <c r="P11" s="2"/>
      <c r="Q11" s="2"/>
      <c r="R11" s="2"/>
    </row>
    <row r="12" spans="1:18" ht="24.75" x14ac:dyDescent="0.45">
      <c r="A12" s="42">
        <v>0.08</v>
      </c>
      <c r="B12" s="45">
        <f t="shared" si="0"/>
        <v>0.38122289573079354</v>
      </c>
      <c r="C12" s="43">
        <v>78.494489512325529</v>
      </c>
      <c r="D12" s="40">
        <f t="shared" si="1"/>
        <v>7243.2350188850769</v>
      </c>
      <c r="E12" s="40">
        <f t="shared" si="2"/>
        <v>1022.3273896621686</v>
      </c>
      <c r="F12" s="44">
        <f t="shared" si="3"/>
        <v>0</v>
      </c>
      <c r="H12" s="105" t="s">
        <v>42</v>
      </c>
      <c r="I12" s="24"/>
      <c r="J12" s="24"/>
      <c r="K12" s="26"/>
      <c r="L12" s="29"/>
      <c r="M12" s="2"/>
      <c r="N12" s="2"/>
      <c r="O12" s="2"/>
      <c r="P12" s="2"/>
      <c r="Q12" s="2"/>
      <c r="R12" s="2"/>
    </row>
    <row r="13" spans="1:18" ht="21.75" thickBot="1" x14ac:dyDescent="0.4">
      <c r="A13" s="42">
        <v>0.09</v>
      </c>
      <c r="B13" s="45">
        <f t="shared" si="0"/>
        <v>0.4149810265891859</v>
      </c>
      <c r="C13" s="43">
        <v>76.966782914447691</v>
      </c>
      <c r="D13" s="40">
        <f t="shared" si="1"/>
        <v>7008.5684490618069</v>
      </c>
      <c r="E13" s="40">
        <f t="shared" si="2"/>
        <v>977.17454899388747</v>
      </c>
      <c r="F13" s="44">
        <f t="shared" si="3"/>
        <v>0</v>
      </c>
      <c r="H13" s="106" t="s">
        <v>21</v>
      </c>
      <c r="I13" s="27"/>
      <c r="J13" s="27"/>
      <c r="K13" s="28"/>
      <c r="L13" s="29"/>
      <c r="M13" s="2"/>
      <c r="N13" s="2"/>
      <c r="O13" s="2"/>
      <c r="P13" s="2"/>
      <c r="Q13" s="2"/>
      <c r="R13" s="2"/>
    </row>
    <row r="14" spans="1:18" ht="22.5" thickTop="1" thickBot="1" x14ac:dyDescent="0.4">
      <c r="A14" s="42">
        <v>0.1</v>
      </c>
      <c r="B14" s="45">
        <f t="shared" si="0"/>
        <v>0.44645678528445176</v>
      </c>
      <c r="C14" s="43">
        <v>75.484942359220298</v>
      </c>
      <c r="D14" s="40">
        <f t="shared" si="1"/>
        <v>6786.1431363236661</v>
      </c>
      <c r="E14" s="40">
        <f t="shared" si="2"/>
        <v>934.87298485292558</v>
      </c>
      <c r="F14" s="44">
        <f t="shared" si="3"/>
        <v>0</v>
      </c>
      <c r="H14" s="50"/>
      <c r="I14" s="29"/>
      <c r="J14" s="29"/>
      <c r="K14" s="29"/>
      <c r="L14" s="29"/>
      <c r="M14" s="2"/>
      <c r="N14" s="2"/>
      <c r="O14" s="2"/>
      <c r="P14" s="2"/>
      <c r="Q14" s="2"/>
      <c r="R14" s="2"/>
    </row>
    <row r="15" spans="1:18" ht="21.75" thickTop="1" x14ac:dyDescent="0.35">
      <c r="A15" s="42">
        <v>0.11</v>
      </c>
      <c r="B15" s="45">
        <f t="shared" si="0"/>
        <v>0.47583423913967537</v>
      </c>
      <c r="C15" s="43">
        <v>74.047149688104255</v>
      </c>
      <c r="D15" s="40">
        <f t="shared" si="1"/>
        <v>6575.1640317482415</v>
      </c>
      <c r="E15" s="40">
        <f t="shared" si="2"/>
        <v>895.2044455142634</v>
      </c>
      <c r="F15" s="44">
        <f t="shared" si="3"/>
        <v>0</v>
      </c>
      <c r="H15" s="104" t="s">
        <v>59</v>
      </c>
      <c r="I15" s="102"/>
      <c r="J15" s="102"/>
      <c r="K15" s="103"/>
      <c r="L15" s="29"/>
      <c r="M15" s="2"/>
      <c r="N15" s="2"/>
      <c r="O15" s="2"/>
      <c r="P15" s="2"/>
      <c r="Q15" s="2"/>
      <c r="R15" s="2"/>
    </row>
    <row r="16" spans="1:18" ht="21" x14ac:dyDescent="0.35">
      <c r="A16" s="42">
        <v>0.12</v>
      </c>
      <c r="B16" s="45">
        <f t="shared" si="0"/>
        <v>0.50328099805810356</v>
      </c>
      <c r="C16" s="43">
        <v>72.651649118437732</v>
      </c>
      <c r="D16" s="40">
        <f t="shared" si="1"/>
        <v>6374.8926420693124</v>
      </c>
      <c r="E16" s="40">
        <f t="shared" si="2"/>
        <v>857.96918517236793</v>
      </c>
      <c r="F16" s="44">
        <f t="shared" si="3"/>
        <v>0</v>
      </c>
      <c r="H16" s="105" t="s">
        <v>38</v>
      </c>
      <c r="I16" s="24"/>
      <c r="J16" s="24"/>
      <c r="K16" s="26"/>
      <c r="L16" s="29"/>
      <c r="M16" s="2"/>
      <c r="N16" s="2"/>
      <c r="O16" s="2"/>
      <c r="P16" s="2"/>
      <c r="Q16" s="2"/>
      <c r="R16" s="2"/>
    </row>
    <row r="17" spans="1:18" ht="21.75" thickBot="1" x14ac:dyDescent="0.4">
      <c r="A17" s="42">
        <v>0.13</v>
      </c>
      <c r="B17" s="45">
        <f t="shared" si="0"/>
        <v>0.5289497444060427</v>
      </c>
      <c r="C17" s="43">
        <v>71.296748482200684</v>
      </c>
      <c r="D17" s="40">
        <f t="shared" si="1"/>
        <v>6184.6431653629606</v>
      </c>
      <c r="E17" s="40">
        <f t="shared" si="2"/>
        <v>822.98435460093515</v>
      </c>
      <c r="F17" s="44">
        <f t="shared" si="3"/>
        <v>0</v>
      </c>
      <c r="H17" s="106" t="s">
        <v>23</v>
      </c>
      <c r="I17" s="27"/>
      <c r="J17" s="27"/>
      <c r="K17" s="28"/>
      <c r="L17" s="29"/>
      <c r="M17" s="2"/>
      <c r="N17" s="2"/>
      <c r="O17" s="2"/>
      <c r="P17" s="2"/>
      <c r="Q17" s="2"/>
      <c r="R17" s="2"/>
    </row>
    <row r="18" spans="1:18" ht="21.75" thickTop="1" x14ac:dyDescent="0.35">
      <c r="A18" s="42">
        <v>0.14000000000000001</v>
      </c>
      <c r="B18" s="45">
        <f t="shared" si="0"/>
        <v>0.55297962688180824</v>
      </c>
      <c r="C18" s="43">
        <v>69.980819739842786</v>
      </c>
      <c r="D18" s="40">
        <f t="shared" si="1"/>
        <v>6003.7788061453466</v>
      </c>
      <c r="E18" s="40">
        <f t="shared" si="2"/>
        <v>790.08251992982707</v>
      </c>
      <c r="F18" s="44">
        <f t="shared" si="3"/>
        <v>0</v>
      </c>
      <c r="M18" s="2"/>
      <c r="N18" s="2"/>
      <c r="O18" s="2"/>
      <c r="P18" s="2"/>
      <c r="Q18" s="2"/>
      <c r="R18" s="2"/>
    </row>
    <row r="19" spans="1:18" ht="21" x14ac:dyDescent="0.35">
      <c r="A19" s="42">
        <v>0.15</v>
      </c>
      <c r="B19" s="45">
        <f t="shared" si="0"/>
        <v>0.57549752784161823</v>
      </c>
      <c r="C19" s="43">
        <v>68.702298890218145</v>
      </c>
      <c r="D19" s="40">
        <f t="shared" si="1"/>
        <v>5831.7082821283984</v>
      </c>
      <c r="E19" s="40">
        <f t="shared" si="2"/>
        <v>759.11030315381095</v>
      </c>
      <c r="F19" s="44">
        <f t="shared" si="3"/>
        <v>0</v>
      </c>
      <c r="M19" s="2"/>
      <c r="N19" s="2"/>
      <c r="O19" s="2"/>
      <c r="P19" s="2"/>
      <c r="Q19" s="2"/>
      <c r="R19" s="2"/>
    </row>
    <row r="20" spans="1:18" ht="21" x14ac:dyDescent="0.35">
      <c r="A20" s="42">
        <v>0.16</v>
      </c>
      <c r="B20" s="45">
        <f t="shared" si="0"/>
        <v>0.59661921358637615</v>
      </c>
      <c r="C20" s="43">
        <v>67.45968538399255</v>
      </c>
      <c r="D20" s="40">
        <f t="shared" si="1"/>
        <v>5667.8825290705727</v>
      </c>
      <c r="E20" s="40">
        <f t="shared" si="2"/>
        <v>729.92713731989045</v>
      </c>
      <c r="F20" s="44">
        <f t="shared" si="3"/>
        <v>0</v>
      </c>
      <c r="M20" s="2"/>
      <c r="N20" s="2"/>
      <c r="O20" s="2"/>
      <c r="P20" s="2"/>
      <c r="Q20" s="2"/>
      <c r="R20" s="2"/>
    </row>
    <row r="21" spans="1:18" ht="21" x14ac:dyDescent="0.35">
      <c r="A21" s="42">
        <v>0.17</v>
      </c>
      <c r="B21" s="45">
        <f t="shared" si="0"/>
        <v>0.61645037693665028</v>
      </c>
      <c r="C21" s="43">
        <v>66.251541134771642</v>
      </c>
      <c r="D21" s="40">
        <f t="shared" si="1"/>
        <v>5511.791605551226</v>
      </c>
      <c r="E21" s="40">
        <f t="shared" si="2"/>
        <v>702.40412898348347</v>
      </c>
      <c r="F21" s="44">
        <f t="shared" si="3"/>
        <v>0</v>
      </c>
      <c r="M21" s="2"/>
      <c r="N21" s="2"/>
      <c r="O21" s="2"/>
      <c r="P21" s="2"/>
      <c r="Q21" s="2"/>
      <c r="R21" s="2"/>
    </row>
    <row r="22" spans="1:18" ht="21" x14ac:dyDescent="0.35">
      <c r="A22" s="42">
        <v>0.18</v>
      </c>
      <c r="B22" s="45">
        <f t="shared" si="0"/>
        <v>0.63508758109545183</v>
      </c>
      <c r="C22" s="43">
        <v>65.076489209907024</v>
      </c>
      <c r="D22" s="40">
        <f t="shared" si="1"/>
        <v>5362.9617959171492</v>
      </c>
      <c r="E22" s="40">
        <f t="shared" si="2"/>
        <v>676.42302040843197</v>
      </c>
      <c r="F22" s="44">
        <f t="shared" si="3"/>
        <v>0</v>
      </c>
      <c r="H22" s="12"/>
      <c r="I22" s="29"/>
      <c r="J22" s="29"/>
      <c r="K22" s="29"/>
      <c r="L22" s="29"/>
      <c r="M22" s="2"/>
      <c r="N22" s="2"/>
      <c r="O22" s="2"/>
      <c r="P22" s="2"/>
      <c r="Q22" s="2"/>
      <c r="R22" s="2"/>
    </row>
    <row r="23" spans="1:18" ht="21" x14ac:dyDescent="0.35">
      <c r="A23" s="42">
        <v>0.19</v>
      </c>
      <c r="B23" s="45">
        <f t="shared" si="0"/>
        <v>0.65261911336665779</v>
      </c>
      <c r="C23" s="43">
        <v>63.933212271617819</v>
      </c>
      <c r="D23" s="40">
        <f t="shared" si="1"/>
        <v>5220.9529069332621</v>
      </c>
      <c r="E23" s="40">
        <f t="shared" si="2"/>
        <v>651.87524405269335</v>
      </c>
      <c r="F23" s="44">
        <f t="shared" si="3"/>
        <v>0</v>
      </c>
      <c r="H23" s="29"/>
      <c r="I23" s="29"/>
      <c r="J23" s="29"/>
      <c r="K23" s="29"/>
      <c r="L23" s="29"/>
      <c r="M23" s="2"/>
      <c r="N23" s="2"/>
      <c r="O23" s="2"/>
      <c r="P23" s="2"/>
      <c r="Q23" s="2"/>
      <c r="R23" s="2"/>
    </row>
    <row r="24" spans="1:18" ht="21" x14ac:dyDescent="0.35">
      <c r="A24" s="42">
        <v>0.2</v>
      </c>
      <c r="B24" s="45">
        <f t="shared" si="0"/>
        <v>0.6691257567988993</v>
      </c>
      <c r="C24" s="43">
        <v>62.82045082880164</v>
      </c>
      <c r="D24" s="40">
        <f t="shared" si="1"/>
        <v>5085.3557516716346</v>
      </c>
      <c r="E24" s="40">
        <f t="shared" si="2"/>
        <v>628.6610620820901</v>
      </c>
      <c r="F24" s="44">
        <f t="shared" si="3"/>
        <v>0</v>
      </c>
      <c r="H24" s="29"/>
      <c r="I24" s="29"/>
      <c r="J24" s="29"/>
      <c r="K24" s="29"/>
      <c r="L24" s="29"/>
      <c r="M24" s="2"/>
      <c r="N24" s="2"/>
      <c r="O24" s="2"/>
      <c r="P24" s="2"/>
      <c r="Q24" s="2"/>
      <c r="R24" s="2"/>
    </row>
    <row r="25" spans="1:18" ht="21" x14ac:dyDescent="0.35">
      <c r="A25" s="42">
        <v>0.21</v>
      </c>
      <c r="B25" s="45">
        <f t="shared" si="0"/>
        <v>0.68468148728946243</v>
      </c>
      <c r="C25" s="43">
        <v>61.737001350710031</v>
      </c>
      <c r="D25" s="40">
        <f t="shared" si="1"/>
        <v>4955.7898127618237</v>
      </c>
      <c r="E25" s="40">
        <f t="shared" si="2"/>
        <v>606.68878394938804</v>
      </c>
      <c r="F25" s="44">
        <f t="shared" si="3"/>
        <v>0</v>
      </c>
      <c r="H25" s="29"/>
      <c r="I25" s="29"/>
      <c r="J25" s="29"/>
      <c r="K25" s="29"/>
      <c r="L25" s="29"/>
      <c r="M25" s="2"/>
      <c r="N25" s="2"/>
      <c r="O25" s="2"/>
      <c r="P25" s="2"/>
      <c r="Q25" s="2"/>
      <c r="R25" s="2"/>
    </row>
    <row r="26" spans="1:18" ht="21" x14ac:dyDescent="0.35">
      <c r="A26" s="42">
        <v>0.22</v>
      </c>
      <c r="B26" s="45">
        <f t="shared" si="0"/>
        <v>0.69935410313266411</v>
      </c>
      <c r="C26" s="43">
        <v>60.681714285509472</v>
      </c>
      <c r="D26" s="40">
        <f t="shared" si="1"/>
        <v>4831.9010761893151</v>
      </c>
      <c r="E26" s="40">
        <f t="shared" si="2"/>
        <v>585.87405543378452</v>
      </c>
      <c r="F26" s="44">
        <f t="shared" si="3"/>
        <v>0</v>
      </c>
      <c r="H26" s="29"/>
      <c r="I26" s="29"/>
      <c r="J26" s="29"/>
      <c r="K26" s="29"/>
      <c r="L26" s="29"/>
      <c r="M26" s="2"/>
      <c r="N26" s="2"/>
      <c r="O26" s="2"/>
      <c r="P26" s="2"/>
      <c r="Q26" s="2"/>
      <c r="R26" s="2"/>
    </row>
    <row r="27" spans="1:18" ht="21" x14ac:dyDescent="0.35">
      <c r="A27" s="42">
        <v>0.23</v>
      </c>
      <c r="B27" s="45">
        <f t="shared" si="0"/>
        <v>0.71320579344880564</v>
      </c>
      <c r="C27" s="43">
        <v>59.653492019588903</v>
      </c>
      <c r="D27" s="40">
        <f t="shared" si="1"/>
        <v>4713.3600262703676</v>
      </c>
      <c r="E27" s="40">
        <f t="shared" si="2"/>
        <v>566.13921293222734</v>
      </c>
      <c r="F27" s="44">
        <f t="shared" si="3"/>
        <v>0</v>
      </c>
      <c r="H27" s="29"/>
      <c r="I27" s="29"/>
      <c r="J27" s="29"/>
      <c r="K27" s="29"/>
      <c r="L27" s="29"/>
      <c r="M27" s="2"/>
      <c r="N27" s="2"/>
      <c r="O27" s="2"/>
      <c r="P27" s="2"/>
      <c r="Q27" s="2"/>
      <c r="R27" s="2"/>
    </row>
    <row r="28" spans="1:18" ht="21" x14ac:dyDescent="0.35">
      <c r="A28" s="42">
        <v>0.24</v>
      </c>
      <c r="B28" s="45">
        <f t="shared" si="0"/>
        <v>0.72629365139513979</v>
      </c>
      <c r="C28" s="43">
        <v>58.651286807232687</v>
      </c>
      <c r="D28" s="40">
        <f t="shared" si="1"/>
        <v>4599.859792169219</v>
      </c>
      <c r="E28" s="40">
        <f t="shared" si="2"/>
        <v>547.41269720972059</v>
      </c>
      <c r="F28" s="44">
        <f t="shared" si="3"/>
        <v>0</v>
      </c>
      <c r="H28" s="29"/>
      <c r="I28" s="29"/>
      <c r="J28" s="29"/>
      <c r="K28" s="29"/>
      <c r="L28" s="29"/>
      <c r="M28" s="2"/>
      <c r="N28" s="2"/>
      <c r="O28" s="2"/>
      <c r="P28" s="2"/>
      <c r="Q28" s="2"/>
      <c r="R28" s="2"/>
    </row>
    <row r="29" spans="1:18" ht="21" x14ac:dyDescent="0.35">
      <c r="A29" s="42">
        <v>0.25</v>
      </c>
      <c r="B29" s="45">
        <f t="shared" si="0"/>
        <v>0.73867013754762434</v>
      </c>
      <c r="C29" s="43">
        <v>57.674098694882751</v>
      </c>
      <c r="D29" s="40">
        <f t="shared" si="1"/>
        <v>4491.1144362895557</v>
      </c>
      <c r="E29" s="40">
        <f t="shared" si="2"/>
        <v>529.62852123681341</v>
      </c>
      <c r="F29" s="44">
        <f t="shared" si="3"/>
        <v>0</v>
      </c>
      <c r="H29" s="29"/>
      <c r="I29" s="29"/>
      <c r="J29" s="29"/>
      <c r="K29" s="29"/>
      <c r="L29" s="29"/>
      <c r="M29" s="2"/>
      <c r="N29" s="2"/>
      <c r="O29" s="2"/>
      <c r="P29" s="2"/>
      <c r="Q29" s="2"/>
      <c r="R29" s="2"/>
    </row>
    <row r="30" spans="1:18" ht="21" x14ac:dyDescent="0.35">
      <c r="A30" s="42">
        <v>0.26</v>
      </c>
      <c r="B30" s="45">
        <f t="shared" si="0"/>
        <v>0.75038349835718143</v>
      </c>
      <c r="C30" s="43">
        <v>56.72097345957927</v>
      </c>
      <c r="D30" s="40">
        <f t="shared" si="1"/>
        <v>4386.8573750112146</v>
      </c>
      <c r="E30" s="40">
        <f t="shared" si="2"/>
        <v>512.7257871582209</v>
      </c>
      <c r="F30" s="44">
        <f t="shared" si="3"/>
        <v>0</v>
      </c>
      <c r="H30" s="29"/>
      <c r="I30" s="29"/>
      <c r="J30" s="29"/>
      <c r="K30" s="29"/>
      <c r="L30" s="29"/>
      <c r="M30" s="2"/>
      <c r="N30" s="2"/>
      <c r="O30" s="2"/>
      <c r="P30" s="2"/>
      <c r="Q30" s="2"/>
      <c r="R30" s="2"/>
    </row>
    <row r="31" spans="1:18" ht="21" x14ac:dyDescent="0.35">
      <c r="A31" s="42">
        <v>0.27</v>
      </c>
      <c r="B31" s="45">
        <f t="shared" si="0"/>
        <v>0.76147814412973325</v>
      </c>
      <c r="C31" s="43">
        <v>55.791000577212394</v>
      </c>
      <c r="D31" s="40">
        <f t="shared" si="1"/>
        <v>4286.8399225081275</v>
      </c>
      <c r="E31" s="40">
        <f t="shared" si="2"/>
        <v>496.64824783945772</v>
      </c>
      <c r="F31" s="44">
        <f t="shared" si="3"/>
        <v>0</v>
      </c>
      <c r="H31" s="29"/>
      <c r="I31" s="29"/>
      <c r="J31" s="29"/>
      <c r="K31" s="29"/>
      <c r="L31" s="29"/>
      <c r="M31" s="2"/>
      <c r="N31" s="2"/>
      <c r="O31" s="2"/>
      <c r="P31" s="2"/>
      <c r="Q31" s="2"/>
      <c r="R31" s="2"/>
    </row>
    <row r="32" spans="1:18" ht="21" x14ac:dyDescent="0.35">
      <c r="A32" s="42">
        <v>0.28000000000000003</v>
      </c>
      <c r="B32" s="45">
        <f t="shared" si="0"/>
        <v>0.77199499055734966</v>
      </c>
      <c r="C32" s="43">
        <v>54.883311232863569</v>
      </c>
      <c r="D32" s="40">
        <f t="shared" si="1"/>
        <v>4190.8299487398981</v>
      </c>
      <c r="E32" s="40">
        <f t="shared" si="2"/>
        <v>481.34390882337379</v>
      </c>
      <c r="F32" s="44">
        <f t="shared" si="3"/>
        <v>0</v>
      </c>
      <c r="H32" s="29"/>
      <c r="I32" s="29"/>
      <c r="J32" s="29"/>
      <c r="K32" s="29"/>
      <c r="L32" s="29"/>
      <c r="M32" s="2"/>
      <c r="N32" s="2"/>
      <c r="O32" s="2"/>
      <c r="P32" s="2"/>
      <c r="Q32" s="2"/>
      <c r="R32" s="2"/>
    </row>
    <row r="33" spans="1:18" ht="21" x14ac:dyDescent="0.35">
      <c r="A33" s="42">
        <v>0.28999999999999998</v>
      </c>
      <c r="B33" s="45">
        <f t="shared" si="0"/>
        <v>0.78197176743848618</v>
      </c>
      <c r="C33" s="43">
        <v>53.997076382684995</v>
      </c>
      <c r="D33" s="40">
        <f t="shared" si="1"/>
        <v>4098.6106431258586</v>
      </c>
      <c r="E33" s="40">
        <f t="shared" si="2"/>
        <v>466.76466689225441</v>
      </c>
      <c r="F33" s="44">
        <f t="shared" si="3"/>
        <v>0</v>
      </c>
      <c r="H33" s="29"/>
      <c r="I33" s="29"/>
      <c r="J33" s="29"/>
      <c r="K33" s="29"/>
      <c r="L33" s="29"/>
      <c r="M33" s="2"/>
      <c r="N33" s="2"/>
      <c r="O33" s="2"/>
      <c r="P33" s="2"/>
      <c r="Q33" s="2"/>
      <c r="R33" s="2"/>
    </row>
    <row r="34" spans="1:18" ht="21" x14ac:dyDescent="0.35">
      <c r="A34" s="42">
        <v>0.3</v>
      </c>
      <c r="B34" s="45">
        <f t="shared" si="0"/>
        <v>0.79144329786828227</v>
      </c>
      <c r="C34" s="43">
        <v>53.131504874396754</v>
      </c>
      <c r="D34" s="40">
        <f t="shared" si="1"/>
        <v>4009.9793758659639</v>
      </c>
      <c r="E34" s="40">
        <f t="shared" si="2"/>
        <v>452.8659817717317</v>
      </c>
      <c r="F34" s="44">
        <f t="shared" si="3"/>
        <v>0</v>
      </c>
      <c r="H34" s="29"/>
      <c r="I34" s="29"/>
      <c r="J34" s="29"/>
      <c r="K34" s="29"/>
      <c r="L34" s="29"/>
      <c r="M34" s="2"/>
      <c r="N34" s="2"/>
      <c r="O34" s="2"/>
      <c r="P34" s="2"/>
      <c r="Q34" s="2"/>
      <c r="R34" s="2"/>
    </row>
    <row r="35" spans="1:18" ht="21" x14ac:dyDescent="0.35">
      <c r="A35" s="42">
        <v>0.31</v>
      </c>
      <c r="B35" s="45">
        <f t="shared" si="0"/>
        <v>0.80044175085380087</v>
      </c>
      <c r="C35" s="43">
        <v>52.285841631504731</v>
      </c>
      <c r="D35" s="40">
        <f t="shared" si="1"/>
        <v>3924.7466493476691</v>
      </c>
      <c r="E35" s="40">
        <f t="shared" si="2"/>
        <v>439.60657782931014</v>
      </c>
      <c r="F35" s="44">
        <f t="shared" si="3"/>
        <v>0</v>
      </c>
      <c r="H35" s="29"/>
      <c r="I35" s="29"/>
      <c r="J35" s="29"/>
      <c r="K35" s="29"/>
      <c r="L35" s="29"/>
      <c r="M35" s="2"/>
      <c r="N35" s="2"/>
      <c r="O35" s="2"/>
      <c r="P35" s="2"/>
      <c r="Q35" s="2"/>
      <c r="R35" s="2"/>
    </row>
    <row r="36" spans="1:18" ht="21" x14ac:dyDescent="0.35">
      <c r="A36" s="42">
        <v>0.32</v>
      </c>
      <c r="B36" s="45">
        <f t="shared" ref="B36:B67" si="4">+A36*D36/$E$1</f>
        <v>0.8089968700126301</v>
      </c>
      <c r="C36" s="43">
        <v>51.459365904712193</v>
      </c>
      <c r="D36" s="40">
        <f t="shared" ref="D36:D67" si="5">10^($I$4-$J$4/(C36+$K$4))</f>
        <v>3842.7351325599925</v>
      </c>
      <c r="E36" s="40">
        <f t="shared" ref="E36:E67" si="6">10^($I$5-$J$5/(C36+$K$5))</f>
        <v>426.94817291294396</v>
      </c>
      <c r="F36" s="44">
        <f t="shared" ref="F36:F67" si="7">+A36*D36+(1-A36)*E36-$E$1</f>
        <v>0</v>
      </c>
      <c r="H36" s="29"/>
      <c r="I36" s="29"/>
      <c r="J36" s="29"/>
      <c r="K36" s="29"/>
      <c r="L36" s="29"/>
      <c r="M36" s="2"/>
      <c r="N36" s="2"/>
      <c r="O36" s="2"/>
      <c r="P36" s="2"/>
      <c r="Q36" s="2"/>
      <c r="R36" s="2"/>
    </row>
    <row r="37" spans="1:18" ht="21" x14ac:dyDescent="0.35">
      <c r="A37" s="42">
        <v>0.33</v>
      </c>
      <c r="B37" s="45">
        <f t="shared" si="4"/>
        <v>0.81713618074445549</v>
      </c>
      <c r="C37" s="43">
        <v>50.651389592653672</v>
      </c>
      <c r="D37" s="40">
        <f t="shared" si="5"/>
        <v>3763.7787719138555</v>
      </c>
      <c r="E37" s="40">
        <f t="shared" si="6"/>
        <v>414.85523174392074</v>
      </c>
      <c r="F37" s="44">
        <f t="shared" si="7"/>
        <v>0</v>
      </c>
      <c r="H37" s="29"/>
      <c r="I37" s="29"/>
      <c r="J37" s="29"/>
      <c r="K37" s="29"/>
      <c r="L37" s="29"/>
      <c r="M37" s="2"/>
      <c r="N37" s="2"/>
      <c r="O37" s="2"/>
      <c r="P37" s="2"/>
      <c r="Q37" s="2"/>
      <c r="R37" s="2"/>
    </row>
    <row r="38" spans="1:18" ht="21" x14ac:dyDescent="0.35">
      <c r="A38" s="42">
        <v>0.34</v>
      </c>
      <c r="B38" s="45">
        <f t="shared" si="4"/>
        <v>0.82488517802216232</v>
      </c>
      <c r="C38" s="43">
        <v>49.86125563298917</v>
      </c>
      <c r="D38" s="40">
        <f t="shared" si="5"/>
        <v>3687.7219723343724</v>
      </c>
      <c r="E38" s="40">
        <f t="shared" si="6"/>
        <v>403.29474152471687</v>
      </c>
      <c r="F38" s="44">
        <f t="shared" si="7"/>
        <v>0</v>
      </c>
      <c r="H38" s="29"/>
      <c r="I38" s="29"/>
      <c r="J38" s="29"/>
      <c r="K38" s="29"/>
      <c r="L38" s="29"/>
      <c r="M38" s="2"/>
      <c r="N38" s="2"/>
      <c r="O38" s="2"/>
      <c r="P38" s="2"/>
      <c r="Q38" s="2"/>
      <c r="R38" s="2"/>
    </row>
    <row r="39" spans="1:18" ht="21" x14ac:dyDescent="0.35">
      <c r="A39" s="42">
        <v>0.35</v>
      </c>
      <c r="B39" s="45">
        <f t="shared" si="4"/>
        <v>0.83226749672985478</v>
      </c>
      <c r="C39" s="43">
        <v>49.088336464012016</v>
      </c>
      <c r="D39" s="40">
        <f t="shared" si="5"/>
        <v>3614.4188429410838</v>
      </c>
      <c r="E39" s="40">
        <f t="shared" si="6"/>
        <v>392.2360076471096</v>
      </c>
      <c r="F39" s="44">
        <f t="shared" si="7"/>
        <v>0</v>
      </c>
      <c r="H39" s="29"/>
      <c r="I39" s="29"/>
      <c r="J39" s="29"/>
      <c r="K39" s="29"/>
      <c r="L39" s="29"/>
      <c r="M39" s="2"/>
      <c r="N39" s="2"/>
      <c r="O39" s="2"/>
      <c r="P39" s="2"/>
      <c r="Q39" s="2"/>
      <c r="R39" s="2"/>
    </row>
    <row r="40" spans="1:18" ht="21" x14ac:dyDescent="0.35">
      <c r="A40" s="42">
        <v>0.36</v>
      </c>
      <c r="B40" s="45">
        <f t="shared" si="4"/>
        <v>0.83930506627771528</v>
      </c>
      <c r="C40" s="43">
        <v>48.332032556221058</v>
      </c>
      <c r="D40" s="40">
        <f t="shared" si="5"/>
        <v>3543.7325020614649</v>
      </c>
      <c r="E40" s="40">
        <f t="shared" si="6"/>
        <v>381.65046759042809</v>
      </c>
      <c r="F40" s="44">
        <f t="shared" si="7"/>
        <v>0</v>
      </c>
      <c r="H40" s="29"/>
      <c r="I40" s="29"/>
      <c r="J40" s="29"/>
      <c r="K40" s="29"/>
      <c r="L40" s="29"/>
      <c r="M40" s="2"/>
      <c r="N40" s="2"/>
      <c r="O40" s="2"/>
      <c r="P40" s="2"/>
      <c r="Q40" s="2"/>
      <c r="R40" s="2"/>
    </row>
    <row r="41" spans="1:18" ht="21" x14ac:dyDescent="0.35">
      <c r="A41" s="42">
        <v>0.37</v>
      </c>
      <c r="B41" s="45">
        <f t="shared" si="4"/>
        <v>0.84601825104618567</v>
      </c>
      <c r="C41" s="43">
        <v>47.591771012751188</v>
      </c>
      <c r="D41" s="40">
        <f t="shared" si="5"/>
        <v>3475.5344367302764</v>
      </c>
      <c r="E41" s="40">
        <f t="shared" si="6"/>
        <v>371.51152128539064</v>
      </c>
      <c r="F41" s="44">
        <f t="shared" si="7"/>
        <v>0</v>
      </c>
      <c r="H41" s="29"/>
      <c r="I41" s="29"/>
      <c r="J41" s="29"/>
      <c r="K41" s="29"/>
      <c r="L41" s="29"/>
      <c r="M41" s="2"/>
      <c r="N41" s="2"/>
      <c r="O41" s="2"/>
      <c r="P41" s="2"/>
      <c r="Q41" s="2"/>
      <c r="R41" s="2"/>
    </row>
    <row r="42" spans="1:18" ht="21" x14ac:dyDescent="0.35">
      <c r="A42" s="42">
        <v>0.38</v>
      </c>
      <c r="B42" s="45">
        <f t="shared" si="4"/>
        <v>0.85242597805259246</v>
      </c>
      <c r="C42" s="43">
        <v>46.867004237125002</v>
      </c>
      <c r="D42" s="40">
        <f t="shared" si="5"/>
        <v>3409.7039122103697</v>
      </c>
      <c r="E42" s="40">
        <f t="shared" si="6"/>
        <v>361.79437638719298</v>
      </c>
      <c r="F42" s="44">
        <f t="shared" si="7"/>
        <v>0</v>
      </c>
      <c r="H42" s="29"/>
      <c r="I42" s="29"/>
      <c r="J42" s="29"/>
      <c r="K42" s="29"/>
      <c r="L42" s="29"/>
      <c r="M42" s="2"/>
      <c r="N42" s="2"/>
      <c r="O42" s="2"/>
      <c r="P42" s="2"/>
      <c r="Q42" s="2"/>
      <c r="R42" s="2"/>
    </row>
    <row r="43" spans="1:18" ht="21" x14ac:dyDescent="0.35">
      <c r="A43" s="42">
        <v>0.39</v>
      </c>
      <c r="B43" s="45">
        <f t="shared" si="4"/>
        <v>0.85854585309031239</v>
      </c>
      <c r="C43" s="43">
        <v>46.157208666461905</v>
      </c>
      <c r="D43" s="40">
        <f t="shared" si="5"/>
        <v>3346.1274274289099</v>
      </c>
      <c r="E43" s="40">
        <f t="shared" si="6"/>
        <v>352.47590705364996</v>
      </c>
      <c r="F43" s="44">
        <f t="shared" si="7"/>
        <v>0</v>
      </c>
      <c r="H43" s="29"/>
      <c r="I43" s="29"/>
      <c r="J43" s="29"/>
      <c r="K43" s="29"/>
      <c r="L43" s="29"/>
      <c r="M43" s="2"/>
      <c r="N43" s="2"/>
      <c r="O43" s="2"/>
      <c r="P43" s="2"/>
      <c r="Q43" s="2"/>
      <c r="R43" s="2"/>
    </row>
    <row r="44" spans="1:18" ht="21" x14ac:dyDescent="0.35">
      <c r="A44" s="42">
        <v>0.4</v>
      </c>
      <c r="B44" s="45">
        <f t="shared" si="4"/>
        <v>0.86439426646252315</v>
      </c>
      <c r="C44" s="43">
        <v>45.461883568040562</v>
      </c>
      <c r="D44" s="40">
        <f t="shared" si="5"/>
        <v>3284.6982125575878</v>
      </c>
      <c r="E44" s="40">
        <f t="shared" si="6"/>
        <v>343.53452496160543</v>
      </c>
      <c r="F44" s="44">
        <f t="shared" si="7"/>
        <v>0</v>
      </c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</row>
    <row r="45" spans="1:18" ht="21" x14ac:dyDescent="0.35">
      <c r="A45" s="42">
        <v>0.41</v>
      </c>
      <c r="B45" s="45">
        <f t="shared" si="4"/>
        <v>0.86998648931768885</v>
      </c>
      <c r="C45" s="43">
        <v>44.780549896939519</v>
      </c>
      <c r="D45" s="40">
        <f t="shared" si="5"/>
        <v>3225.3157652753348</v>
      </c>
      <c r="E45" s="40">
        <f t="shared" si="6"/>
        <v>334.95006141883664</v>
      </c>
      <c r="F45" s="44">
        <f t="shared" si="7"/>
        <v>0</v>
      </c>
      <c r="H45" s="29"/>
      <c r="I45" s="29"/>
      <c r="J45" s="29"/>
      <c r="K45" s="29"/>
      <c r="L45" s="29"/>
      <c r="M45" s="2"/>
      <c r="N45" s="2"/>
      <c r="O45" s="2"/>
      <c r="P45" s="2"/>
      <c r="Q45" s="2"/>
      <c r="R45" s="2"/>
    </row>
    <row r="46" spans="1:18" ht="21" x14ac:dyDescent="0.35">
      <c r="A46" s="42">
        <v>0.42</v>
      </c>
      <c r="B46" s="45">
        <f t="shared" si="4"/>
        <v>0.87533676149114747</v>
      </c>
      <c r="C46" s="43">
        <v>44.112749212367994</v>
      </c>
      <c r="D46" s="40">
        <f t="shared" si="5"/>
        <v>3167.8854225393907</v>
      </c>
      <c r="E46" s="40">
        <f t="shared" si="6"/>
        <v>326.7036595404432</v>
      </c>
      <c r="F46" s="44">
        <f t="shared" si="7"/>
        <v>0</v>
      </c>
      <c r="H46" s="29"/>
      <c r="I46" s="29"/>
      <c r="J46" s="29"/>
      <c r="K46" s="29"/>
      <c r="L46" s="29"/>
      <c r="M46" s="2"/>
      <c r="N46" s="2"/>
      <c r="O46" s="2"/>
      <c r="P46" s="2"/>
      <c r="Q46" s="2"/>
      <c r="R46" s="2"/>
    </row>
    <row r="47" spans="1:18" ht="21" x14ac:dyDescent="0.35">
      <c r="A47" s="42">
        <v>0.43</v>
      </c>
      <c r="B47" s="45">
        <f t="shared" si="4"/>
        <v>0.88045837166519347</v>
      </c>
      <c r="C47" s="43">
        <v>43.458042650235889</v>
      </c>
      <c r="D47" s="40">
        <f t="shared" si="5"/>
        <v>3112.3179649560329</v>
      </c>
      <c r="E47" s="40">
        <f t="shared" si="6"/>
        <v>318.77767555948145</v>
      </c>
      <c r="F47" s="44">
        <f t="shared" si="7"/>
        <v>0</v>
      </c>
      <c r="H47" s="29"/>
      <c r="I47" s="29"/>
      <c r="J47" s="29"/>
      <c r="K47" s="29"/>
      <c r="L47" s="29"/>
      <c r="M47" s="2"/>
      <c r="N47" s="2"/>
      <c r="O47" s="2"/>
      <c r="P47" s="2"/>
      <c r="Q47" s="2"/>
      <c r="R47" s="2"/>
    </row>
    <row r="48" spans="1:18" ht="21" x14ac:dyDescent="0.35">
      <c r="A48" s="42">
        <v>0.44</v>
      </c>
      <c r="B48" s="45">
        <f t="shared" si="4"/>
        <v>0.88536373057758655</v>
      </c>
      <c r="C48" s="43">
        <v>42.816009949483139</v>
      </c>
      <c r="D48" s="40">
        <f t="shared" si="5"/>
        <v>3058.5292510862082</v>
      </c>
      <c r="E48" s="40">
        <f t="shared" si="6"/>
        <v>311.15558843226569</v>
      </c>
      <c r="F48" s="44">
        <f t="shared" si="7"/>
        <v>0</v>
      </c>
      <c r="H48" s="29"/>
      <c r="I48" s="29"/>
      <c r="J48" s="29"/>
      <c r="K48" s="29"/>
      <c r="L48" s="29"/>
      <c r="M48" s="2"/>
      <c r="N48" s="2"/>
      <c r="O48" s="2"/>
      <c r="P48" s="2"/>
      <c r="Q48" s="2"/>
      <c r="R48" s="2"/>
    </row>
    <row r="49" spans="1:18" ht="21" x14ac:dyDescent="0.35">
      <c r="A49" s="42">
        <v>0.45</v>
      </c>
      <c r="B49" s="45">
        <f t="shared" si="4"/>
        <v>0.89006443793472467</v>
      </c>
      <c r="C49" s="43">
        <v>42.186248529691817</v>
      </c>
      <c r="D49" s="40">
        <f t="shared" si="5"/>
        <v>3006.4398792461811</v>
      </c>
      <c r="E49" s="40">
        <f t="shared" si="6"/>
        <v>303.82191698040134</v>
      </c>
      <c r="F49" s="44">
        <f t="shared" si="7"/>
        <v>2.2737367544323206E-12</v>
      </c>
      <c r="H49" s="29"/>
      <c r="I49" s="29"/>
      <c r="J49" s="29"/>
      <c r="K49" s="29"/>
      <c r="L49" s="29"/>
      <c r="M49" s="2"/>
      <c r="N49" s="2"/>
      <c r="O49" s="2"/>
      <c r="P49" s="2"/>
      <c r="Q49" s="2"/>
      <c r="R49" s="2"/>
    </row>
    <row r="50" spans="1:18" ht="21" x14ac:dyDescent="0.35">
      <c r="A50" s="42">
        <v>0.46</v>
      </c>
      <c r="B50" s="45">
        <f t="shared" si="4"/>
        <v>0.8945713436197662</v>
      </c>
      <c r="C50" s="43">
        <v>41.568372617533697</v>
      </c>
      <c r="D50" s="40">
        <f t="shared" si="5"/>
        <v>2955.974874569662</v>
      </c>
      <c r="E50" s="40">
        <f t="shared" si="6"/>
        <v>296.76214388510067</v>
      </c>
      <c r="F50" s="44">
        <f t="shared" si="7"/>
        <v>0</v>
      </c>
      <c r="H50" s="29"/>
      <c r="I50" s="29"/>
      <c r="J50" s="29"/>
      <c r="K50" s="29"/>
      <c r="L50" s="29"/>
      <c r="M50" s="2"/>
      <c r="N50" s="2"/>
      <c r="O50" s="2"/>
      <c r="P50" s="2"/>
      <c r="Q50" s="2"/>
      <c r="R50" s="2"/>
    </row>
    <row r="51" spans="1:18" ht="21" x14ac:dyDescent="0.35">
      <c r="A51" s="42">
        <v>0.47</v>
      </c>
      <c r="B51" s="45">
        <f t="shared" si="4"/>
        <v>0.89889460372684882</v>
      </c>
      <c r="C51" s="43">
        <v>40.962012419650065</v>
      </c>
      <c r="D51" s="40">
        <f t="shared" si="5"/>
        <v>2907.0633992868306</v>
      </c>
      <c r="E51" s="40">
        <f t="shared" si="6"/>
        <v>289.96264591545236</v>
      </c>
      <c r="F51" s="44">
        <f t="shared" si="7"/>
        <v>0</v>
      </c>
      <c r="H51" s="29"/>
      <c r="I51" s="29"/>
      <c r="J51" s="29"/>
      <c r="K51" s="29"/>
      <c r="L51" s="29"/>
      <c r="M51" s="2"/>
      <c r="N51" s="2"/>
      <c r="O51" s="2"/>
      <c r="P51" s="2"/>
      <c r="Q51" s="2"/>
      <c r="R51" s="2"/>
    </row>
    <row r="52" spans="1:18" ht="21" x14ac:dyDescent="0.35">
      <c r="A52" s="42">
        <v>0.48</v>
      </c>
      <c r="B52" s="45">
        <f t="shared" si="4"/>
        <v>0.90304373189966158</v>
      </c>
      <c r="C52" s="43">
        <v>40.36681333962153</v>
      </c>
      <c r="D52" s="40">
        <f t="shared" si="5"/>
        <v>2859.6384843489286</v>
      </c>
      <c r="E52" s="40">
        <f t="shared" si="6"/>
        <v>283.41062983175959</v>
      </c>
      <c r="F52" s="44">
        <f t="shared" si="7"/>
        <v>0</v>
      </c>
      <c r="H52" s="29"/>
      <c r="I52" s="29"/>
      <c r="J52" s="29"/>
      <c r="K52" s="29"/>
      <c r="L52" s="29"/>
      <c r="M52" s="2"/>
      <c r="N52" s="2"/>
      <c r="O52" s="2"/>
      <c r="P52" s="2"/>
      <c r="Q52" s="2"/>
      <c r="R52" s="2"/>
    </row>
    <row r="53" spans="1:18" ht="21" x14ac:dyDescent="0.35">
      <c r="A53" s="42">
        <v>0.49</v>
      </c>
      <c r="B53" s="45">
        <f t="shared" si="4"/>
        <v>0.90702764640532374</v>
      </c>
      <c r="C53" s="43">
        <v>39.782435236757529</v>
      </c>
      <c r="D53" s="40">
        <f t="shared" si="5"/>
        <v>2813.6367806859021</v>
      </c>
      <c r="E53" s="40">
        <f t="shared" si="6"/>
        <v>277.09407345864594</v>
      </c>
      <c r="F53" s="44">
        <f t="shared" si="7"/>
        <v>0</v>
      </c>
      <c r="H53" s="29"/>
      <c r="I53" s="29"/>
      <c r="J53" s="29"/>
      <c r="K53" s="29"/>
      <c r="L53" s="29"/>
      <c r="M53" s="2"/>
      <c r="N53" s="2"/>
      <c r="O53" s="2"/>
      <c r="P53" s="2"/>
      <c r="Q53" s="2"/>
      <c r="R53" s="2"/>
    </row>
    <row r="54" spans="1:18" ht="21" x14ac:dyDescent="0.35">
      <c r="A54" s="42">
        <v>0.5</v>
      </c>
      <c r="B54" s="45">
        <f t="shared" si="4"/>
        <v>0.91085471333198631</v>
      </c>
      <c r="C54" s="43">
        <v>39.208551724513221</v>
      </c>
      <c r="D54" s="40">
        <f t="shared" si="5"/>
        <v>2768.9983285292383</v>
      </c>
      <c r="E54" s="40">
        <f t="shared" si="6"/>
        <v>271.00167147076053</v>
      </c>
      <c r="F54" s="44">
        <f t="shared" si="7"/>
        <v>0</v>
      </c>
      <c r="H54" s="29"/>
      <c r="I54" s="29"/>
      <c r="J54" s="29"/>
      <c r="K54" s="29"/>
      <c r="L54" s="29"/>
      <c r="M54" s="2"/>
      <c r="N54" s="2"/>
      <c r="O54" s="2"/>
      <c r="P54" s="2"/>
      <c r="Q54" s="2"/>
      <c r="R54" s="2"/>
    </row>
    <row r="55" spans="1:18" ht="21" x14ac:dyDescent="0.35">
      <c r="A55" s="42">
        <v>0.51</v>
      </c>
      <c r="B55" s="45">
        <f t="shared" si="4"/>
        <v>0.91453278626060552</v>
      </c>
      <c r="C55" s="43">
        <v>38.644849506425814</v>
      </c>
      <c r="D55" s="40">
        <f t="shared" si="5"/>
        <v>2725.6663433649419</v>
      </c>
      <c r="E55" s="40">
        <f t="shared" si="6"/>
        <v>265.12278547730455</v>
      </c>
      <c r="F55" s="44">
        <f t="shared" si="7"/>
        <v>0</v>
      </c>
      <c r="H55" s="29"/>
      <c r="I55" s="29"/>
      <c r="J55" s="29"/>
      <c r="K55" s="29"/>
      <c r="L55" s="29"/>
      <c r="M55" s="2"/>
      <c r="N55" s="2"/>
      <c r="O55" s="2"/>
      <c r="P55" s="2"/>
      <c r="Q55" s="2"/>
      <c r="R55" s="2"/>
    </row>
    <row r="56" spans="1:18" ht="21" x14ac:dyDescent="0.35">
      <c r="A56" s="42">
        <v>0.52</v>
      </c>
      <c r="B56" s="45">
        <f t="shared" si="4"/>
        <v>0.91806924272717472</v>
      </c>
      <c r="C56" s="43">
        <v>38.091027747549717</v>
      </c>
      <c r="D56" s="40">
        <f t="shared" si="5"/>
        <v>2683.5870172025107</v>
      </c>
      <c r="E56" s="40">
        <f t="shared" si="6"/>
        <v>259.44739803061498</v>
      </c>
      <c r="F56" s="44">
        <f t="shared" si="7"/>
        <v>0</v>
      </c>
      <c r="H56" s="29"/>
      <c r="I56" s="29"/>
      <c r="J56" s="29"/>
      <c r="K56" s="29"/>
      <c r="L56" s="29"/>
      <c r="M56" s="2"/>
      <c r="N56" s="2"/>
      <c r="O56" s="2"/>
      <c r="P56" s="2"/>
      <c r="Q56" s="2"/>
      <c r="R56" s="2"/>
    </row>
    <row r="57" spans="1:18" ht="21" x14ac:dyDescent="0.35">
      <c r="A57" s="42">
        <v>0.53</v>
      </c>
      <c r="B57" s="45">
        <f t="shared" si="4"/>
        <v>0.9214710177611557</v>
      </c>
      <c r="C57" s="43">
        <v>37.546797479459464</v>
      </c>
      <c r="D57" s="40">
        <f t="shared" si="5"/>
        <v>2642.7093339565217</v>
      </c>
      <c r="E57" s="40">
        <f t="shared" si="6"/>
        <v>253.96607021923859</v>
      </c>
      <c r="F57" s="44">
        <f t="shared" si="7"/>
        <v>0</v>
      </c>
      <c r="H57" s="29"/>
      <c r="I57" s="29"/>
      <c r="J57" s="29"/>
      <c r="K57" s="29"/>
      <c r="L57" s="29"/>
      <c r="M57" s="2"/>
      <c r="N57" s="2"/>
      <c r="O57" s="2"/>
      <c r="P57" s="2"/>
      <c r="Q57" s="2"/>
      <c r="R57" s="2"/>
    </row>
    <row r="58" spans="1:18" ht="21" x14ac:dyDescent="0.35">
      <c r="A58" s="42">
        <v>0.54</v>
      </c>
      <c r="B58" s="45">
        <f t="shared" si="4"/>
        <v>0.92474463475836222</v>
      </c>
      <c r="C58" s="43">
        <v>37.011881036978295</v>
      </c>
      <c r="D58" s="40">
        <f t="shared" si="5"/>
        <v>2602.9848978383529</v>
      </c>
      <c r="E58" s="40">
        <f t="shared" si="6"/>
        <v>248.66990253758584</v>
      </c>
      <c r="F58" s="44">
        <f t="shared" si="7"/>
        <v>0</v>
      </c>
      <c r="H58" s="29"/>
      <c r="I58" s="29"/>
      <c r="J58" s="29"/>
      <c r="K58" s="29"/>
      <c r="L58" s="29"/>
      <c r="M58" s="2"/>
      <c r="N58" s="2"/>
      <c r="O58" s="2"/>
      <c r="P58" s="2"/>
      <c r="Q58" s="2"/>
      <c r="R58" s="2"/>
    </row>
    <row r="59" spans="1:18" ht="21" x14ac:dyDescent="0.35">
      <c r="A59" s="42">
        <v>0.55000000000000004</v>
      </c>
      <c r="B59" s="45">
        <f t="shared" si="4"/>
        <v>0.92789623392186205</v>
      </c>
      <c r="C59" s="43">
        <v>36.486011524879295</v>
      </c>
      <c r="D59" s="40">
        <f t="shared" si="5"/>
        <v>2564.367773747691</v>
      </c>
      <c r="E59" s="40">
        <f t="shared" si="6"/>
        <v>243.55049875282069</v>
      </c>
      <c r="F59" s="44">
        <f t="shared" si="7"/>
        <v>0</v>
      </c>
      <c r="H59" s="29"/>
      <c r="I59" s="29"/>
      <c r="J59" s="29"/>
      <c r="K59" s="29"/>
      <c r="L59" s="29"/>
      <c r="M59" s="2"/>
      <c r="N59" s="2"/>
      <c r="O59" s="2"/>
      <c r="P59" s="2"/>
      <c r="Q59" s="2"/>
      <c r="R59" s="2"/>
    </row>
    <row r="60" spans="1:18" ht="21" x14ac:dyDescent="0.35">
      <c r="A60" s="42">
        <v>0.56000000000000005</v>
      </c>
      <c r="B60" s="45">
        <f t="shared" si="4"/>
        <v>0.9309315984823866</v>
      </c>
      <c r="C60" s="43">
        <v>35.968932312894488</v>
      </c>
      <c r="D60" s="40">
        <f t="shared" si="5"/>
        <v>2526.8143387379064</v>
      </c>
      <c r="E60" s="40">
        <f t="shared" si="6"/>
        <v>238.59993251539009</v>
      </c>
      <c r="F60" s="44">
        <f t="shared" si="7"/>
        <v>0</v>
      </c>
      <c r="H60" s="29"/>
      <c r="I60" s="29"/>
      <c r="J60" s="29"/>
      <c r="K60" s="29"/>
      <c r="L60" s="29"/>
      <c r="M60" s="2"/>
      <c r="N60" s="2"/>
      <c r="O60" s="2"/>
      <c r="P60" s="2"/>
      <c r="Q60" s="2"/>
      <c r="R60" s="2"/>
    </row>
    <row r="61" spans="1:18" ht="21" x14ac:dyDescent="0.35">
      <c r="A61" s="42">
        <v>0.56999999999999995</v>
      </c>
      <c r="B61" s="45">
        <f t="shared" si="4"/>
        <v>0.93385617888972605</v>
      </c>
      <c r="C61" s="43">
        <v>35.460396557451332</v>
      </c>
      <c r="D61" s="40">
        <f t="shared" si="5"/>
        <v>2490.2831437059363</v>
      </c>
      <c r="E61" s="40">
        <f t="shared" si="6"/>
        <v>233.81071648282915</v>
      </c>
      <c r="F61" s="44">
        <f t="shared" si="7"/>
        <v>0</v>
      </c>
      <c r="H61" s="29"/>
      <c r="I61" s="29"/>
      <c r="J61" s="29"/>
      <c r="K61" s="29"/>
      <c r="L61" s="29"/>
      <c r="M61" s="2"/>
      <c r="N61" s="2"/>
      <c r="O61" s="2"/>
      <c r="P61" s="2"/>
      <c r="Q61" s="2"/>
      <c r="R61" s="2"/>
    </row>
    <row r="62" spans="1:18" ht="21" x14ac:dyDescent="0.35">
      <c r="A62" s="42">
        <v>0.57999999999999996</v>
      </c>
      <c r="B62" s="45">
        <f t="shared" si="4"/>
        <v>0.93667511514873536</v>
      </c>
      <c r="C62" s="43">
        <v>34.960166748640233</v>
      </c>
      <c r="D62" s="40">
        <f t="shared" si="5"/>
        <v>2454.7347845277204</v>
      </c>
      <c r="E62" s="40">
        <f t="shared" si="6"/>
        <v>229.17577374743595</v>
      </c>
      <c r="F62" s="44">
        <f t="shared" si="7"/>
        <v>0</v>
      </c>
      <c r="H62" s="29"/>
      <c r="I62" s="29"/>
      <c r="J62" s="29"/>
      <c r="K62" s="29"/>
      <c r="L62" s="29"/>
      <c r="M62" s="2"/>
      <c r="N62" s="2"/>
      <c r="O62" s="2"/>
      <c r="P62" s="2"/>
      <c r="Q62" s="2"/>
      <c r="R62" s="2"/>
    </row>
    <row r="63" spans="1:18" ht="21" x14ac:dyDescent="0.35">
      <c r="A63" s="42">
        <v>0.59</v>
      </c>
      <c r="B63" s="45">
        <f t="shared" si="4"/>
        <v>0.93939325745742253</v>
      </c>
      <c r="C63" s="43">
        <v>34.468014280997096</v>
      </c>
      <c r="D63" s="40">
        <f t="shared" si="5"/>
        <v>2420.1317819242072</v>
      </c>
      <c r="E63" s="40">
        <f t="shared" si="6"/>
        <v>224.68841137735626</v>
      </c>
      <c r="F63" s="44">
        <f t="shared" si="7"/>
        <v>0</v>
      </c>
      <c r="H63" s="29"/>
      <c r="I63" s="29"/>
      <c r="J63" s="29"/>
      <c r="K63" s="29"/>
      <c r="L63" s="29"/>
      <c r="M63" s="2"/>
      <c r="N63" s="2"/>
      <c r="O63" s="2"/>
      <c r="P63" s="2"/>
      <c r="Q63" s="2"/>
      <c r="R63" s="2"/>
    </row>
    <row r="64" spans="1:18" ht="21" x14ac:dyDescent="0.35">
      <c r="A64" s="42">
        <v>0.6</v>
      </c>
      <c r="B64" s="45">
        <f t="shared" si="4"/>
        <v>0.94201518529007244</v>
      </c>
      <c r="C64" s="43">
        <v>33.983719046761564</v>
      </c>
      <c r="D64" s="40">
        <f t="shared" si="5"/>
        <v>2386.4384694015171</v>
      </c>
      <c r="E64" s="40">
        <f t="shared" si="6"/>
        <v>220.34229589772241</v>
      </c>
      <c r="F64" s="44">
        <f t="shared" si="7"/>
        <v>0</v>
      </c>
      <c r="H64" s="29"/>
      <c r="I64" s="29"/>
      <c r="J64" s="29"/>
      <c r="K64" s="29"/>
      <c r="L64" s="29"/>
      <c r="M64" s="2"/>
      <c r="N64" s="2"/>
      <c r="O64" s="2"/>
      <c r="P64" s="2"/>
      <c r="Q64" s="2"/>
      <c r="R64" s="2"/>
    </row>
    <row r="65" spans="1:18" ht="21" x14ac:dyDescent="0.35">
      <c r="A65" s="42">
        <v>0.61</v>
      </c>
      <c r="B65" s="45">
        <f t="shared" si="4"/>
        <v>0.94454522505523908</v>
      </c>
      <c r="C65" s="43">
        <v>33.507069050345976</v>
      </c>
      <c r="D65" s="40">
        <f t="shared" si="5"/>
        <v>2353.6208886622353</v>
      </c>
      <c r="E65" s="40">
        <f t="shared" si="6"/>
        <v>216.13143055394008</v>
      </c>
      <c r="F65" s="44">
        <f t="shared" si="7"/>
        <v>0</v>
      </c>
      <c r="H65" s="29"/>
      <c r="I65" s="29"/>
      <c r="J65" s="29"/>
      <c r="K65" s="29"/>
      <c r="L65" s="29"/>
      <c r="M65" s="2"/>
      <c r="N65" s="2"/>
      <c r="O65" s="2"/>
      <c r="P65" s="2"/>
      <c r="Q65" s="2"/>
      <c r="R65" s="2"/>
    </row>
    <row r="66" spans="1:18" ht="21" x14ac:dyDescent="0.35">
      <c r="A66" s="42">
        <v>0.62</v>
      </c>
      <c r="B66" s="45">
        <f t="shared" si="4"/>
        <v>0.94698746644668919</v>
      </c>
      <c r="C66" s="43">
        <v>33.037860042821521</v>
      </c>
      <c r="D66" s="40">
        <f t="shared" si="5"/>
        <v>2321.6466919338186</v>
      </c>
      <c r="E66" s="40">
        <f t="shared" si="6"/>
        <v>212.05013421324804</v>
      </c>
      <c r="F66" s="44">
        <f t="shared" si="7"/>
        <v>1.8189894035458565E-12</v>
      </c>
      <c r="H66" s="29"/>
      <c r="I66" s="29"/>
      <c r="J66" s="29"/>
      <c r="K66" s="29"/>
      <c r="L66" s="29"/>
      <c r="M66" s="2"/>
      <c r="N66" s="2"/>
      <c r="O66" s="2"/>
      <c r="P66" s="2"/>
      <c r="Q66" s="2"/>
      <c r="R66" s="2"/>
    </row>
    <row r="67" spans="1:18" ht="21" x14ac:dyDescent="0.35">
      <c r="A67" s="42">
        <v>0.63</v>
      </c>
      <c r="B67" s="45">
        <f t="shared" si="4"/>
        <v>0.94934577759466199</v>
      </c>
      <c r="C67" s="43">
        <v>32.57589517529464</v>
      </c>
      <c r="D67" s="40">
        <f t="shared" si="5"/>
        <v>2290.4850507045812</v>
      </c>
      <c r="E67" s="40">
        <f t="shared" si="6"/>
        <v>208.09302177328442</v>
      </c>
      <c r="F67" s="44">
        <f t="shared" si="7"/>
        <v>0</v>
      </c>
      <c r="H67" s="29"/>
      <c r="I67" s="29"/>
      <c r="J67" s="29"/>
      <c r="K67" s="29"/>
      <c r="L67" s="29"/>
      <c r="M67" s="2"/>
      <c r="N67" s="2"/>
      <c r="O67" s="2"/>
      <c r="P67" s="2"/>
      <c r="Q67" s="2"/>
      <c r="R67" s="2"/>
    </row>
    <row r="68" spans="1:18" ht="21" x14ac:dyDescent="0.35">
      <c r="A68" s="42">
        <v>0.64</v>
      </c>
      <c r="B68" s="45">
        <f t="shared" ref="B68:B99" si="8">+A68*D68/$E$1</f>
        <v>0.95162381911522986</v>
      </c>
      <c r="C68" s="43">
        <v>32.120984670112065</v>
      </c>
      <c r="D68" s="40">
        <f t="shared" ref="D68:D99" si="9">10^($I$4-$J$4/(C68+$K$4))</f>
        <v>2260.106570398671</v>
      </c>
      <c r="E68" s="40">
        <f t="shared" ref="E68:E104" si="10">10^($I$5-$J$5/(C68+$K$5))</f>
        <v>204.25498595791424</v>
      </c>
      <c r="F68" s="44">
        <f t="shared" ref="F68:F99" si="11">+A68*D68+(1-A68)*E68-$E$1</f>
        <v>0</v>
      </c>
      <c r="H68" s="29"/>
      <c r="I68" s="29"/>
      <c r="J68" s="29"/>
      <c r="K68" s="29"/>
      <c r="L68" s="29"/>
      <c r="M68" s="2"/>
      <c r="N68" s="2"/>
      <c r="O68" s="2"/>
      <c r="P68" s="2"/>
      <c r="Q68" s="2"/>
      <c r="R68" s="2"/>
    </row>
    <row r="69" spans="1:18" ht="21" x14ac:dyDescent="0.35">
      <c r="A69" s="42">
        <v>0.65</v>
      </c>
      <c r="B69" s="45">
        <f t="shared" si="8"/>
        <v>0.95382505714682675</v>
      </c>
      <c r="C69" s="43">
        <v>31.6729455088932</v>
      </c>
      <c r="D69" s="40">
        <f t="shared" si="9"/>
        <v>2230.4832105587334</v>
      </c>
      <c r="E69" s="40">
        <f t="shared" si="10"/>
        <v>200.53118039092382</v>
      </c>
      <c r="F69" s="44">
        <f t="shared" si="11"/>
        <v>0</v>
      </c>
      <c r="H69" s="29"/>
      <c r="I69" s="29"/>
      <c r="J69" s="29"/>
      <c r="K69" s="29"/>
      <c r="L69" s="29"/>
      <c r="M69" s="2"/>
      <c r="N69" s="2"/>
      <c r="O69" s="2"/>
      <c r="P69" s="2"/>
      <c r="Q69" s="2"/>
      <c r="R69" s="2"/>
    </row>
    <row r="70" spans="1:18" ht="21" x14ac:dyDescent="0.35">
      <c r="A70" s="42">
        <v>0.66</v>
      </c>
      <c r="B70" s="45">
        <f t="shared" si="8"/>
        <v>0.95595277545513513</v>
      </c>
      <c r="C70" s="43">
        <v>31.231601136445978</v>
      </c>
      <c r="D70" s="40">
        <f t="shared" si="9"/>
        <v>2201.5882101390989</v>
      </c>
      <c r="E70" s="40">
        <f t="shared" si="10"/>
        <v>196.91700384763175</v>
      </c>
      <c r="F70" s="44">
        <f t="shared" si="11"/>
        <v>0</v>
      </c>
      <c r="H70" s="29"/>
      <c r="I70" s="29"/>
      <c r="J70" s="29"/>
      <c r="K70" s="29"/>
      <c r="L70" s="29"/>
      <c r="M70" s="2"/>
      <c r="N70" s="2"/>
      <c r="O70" s="2"/>
      <c r="P70" s="2"/>
      <c r="Q70" s="2"/>
      <c r="R70" s="2"/>
    </row>
    <row r="71" spans="1:18" ht="21" x14ac:dyDescent="0.35">
      <c r="A71" s="42">
        <v>0.67</v>
      </c>
      <c r="B71" s="45">
        <f t="shared" si="8"/>
        <v>0.95801008668046339</v>
      </c>
      <c r="C71" s="43">
        <v>30.796781179679364</v>
      </c>
      <c r="D71" s="40">
        <f t="shared" si="9"/>
        <v>2173.3960175437378</v>
      </c>
      <c r="E71" s="40">
        <f t="shared" si="10"/>
        <v>193.40808559302076</v>
      </c>
      <c r="F71" s="44">
        <f t="shared" si="11"/>
        <v>0</v>
      </c>
      <c r="H71" s="29"/>
      <c r="I71" s="29"/>
      <c r="J71" s="29"/>
      <c r="K71" s="29"/>
      <c r="L71" s="29"/>
      <c r="M71" s="2"/>
      <c r="N71" s="2"/>
      <c r="O71" s="2"/>
      <c r="P71" s="2"/>
      <c r="Q71" s="2"/>
      <c r="R71" s="2"/>
    </row>
    <row r="72" spans="1:18" ht="21" x14ac:dyDescent="0.35">
      <c r="A72" s="42">
        <v>0.68</v>
      </c>
      <c r="B72" s="45">
        <f t="shared" si="8"/>
        <v>0.9599999427952145</v>
      </c>
      <c r="C72" s="43">
        <v>30.368321180674101</v>
      </c>
      <c r="D72" s="40">
        <f t="shared" si="9"/>
        <v>2145.8822250716557</v>
      </c>
      <c r="E72" s="40">
        <f t="shared" si="10"/>
        <v>190.00027172273531</v>
      </c>
      <c r="F72" s="44">
        <f t="shared" si="11"/>
        <v>0</v>
      </c>
      <c r="H72" s="29"/>
      <c r="I72" s="29"/>
      <c r="J72" s="29"/>
      <c r="K72" s="29"/>
      <c r="L72" s="29"/>
      <c r="M72" s="2"/>
      <c r="N72" s="2"/>
      <c r="O72" s="2"/>
      <c r="P72" s="2"/>
      <c r="Q72" s="2"/>
      <c r="R72" s="2"/>
    </row>
    <row r="73" spans="1:18" ht="21" x14ac:dyDescent="0.35">
      <c r="A73" s="42">
        <v>0.69</v>
      </c>
      <c r="B73" s="45">
        <f t="shared" si="8"/>
        <v>0.96192514483328095</v>
      </c>
      <c r="C73" s="43">
        <v>29.946062343124655</v>
      </c>
      <c r="D73" s="40">
        <f t="shared" si="9"/>
        <v>2119.0235074588218</v>
      </c>
      <c r="E73" s="40">
        <f t="shared" si="10"/>
        <v>186.68961243036381</v>
      </c>
      <c r="F73" s="44">
        <f t="shared" si="11"/>
        <v>0</v>
      </c>
      <c r="H73" s="29"/>
      <c r="I73" s="29"/>
      <c r="J73" s="29"/>
      <c r="K73" s="29"/>
      <c r="L73" s="29"/>
      <c r="M73" s="2"/>
      <c r="N73" s="2"/>
      <c r="O73" s="2"/>
      <c r="P73" s="2"/>
      <c r="Q73" s="2"/>
      <c r="R73" s="2"/>
    </row>
    <row r="74" spans="1:18" ht="21" x14ac:dyDescent="0.35">
      <c r="A74" s="42">
        <v>0.7</v>
      </c>
      <c r="B74" s="45">
        <f t="shared" si="8"/>
        <v>0.96378835194786361</v>
      </c>
      <c r="C74" s="43">
        <v>29.529851291411383</v>
      </c>
      <c r="D74" s="40">
        <f t="shared" si="9"/>
        <v>2092.7975642296469</v>
      </c>
      <c r="E74" s="40">
        <f t="shared" si="10"/>
        <v>183.47235013082459</v>
      </c>
      <c r="F74" s="44">
        <f t="shared" si="11"/>
        <v>0</v>
      </c>
      <c r="H74" s="29"/>
      <c r="I74" s="29"/>
      <c r="J74" s="29"/>
      <c r="K74" s="29"/>
      <c r="L74" s="29"/>
      <c r="M74" s="2"/>
      <c r="N74" s="2"/>
      <c r="O74" s="2"/>
      <c r="P74" s="2"/>
      <c r="Q74" s="2"/>
      <c r="R74" s="2"/>
    </row>
    <row r="75" spans="1:18" ht="21" x14ac:dyDescent="0.35">
      <c r="A75" s="42">
        <v>0.71</v>
      </c>
      <c r="B75" s="45">
        <f t="shared" si="8"/>
        <v>0.96559208984940914</v>
      </c>
      <c r="C75" s="43">
        <v>29.119539841603252</v>
      </c>
      <c r="D75" s="40">
        <f t="shared" si="9"/>
        <v>2067.1830655931012</v>
      </c>
      <c r="E75" s="40">
        <f t="shared" si="10"/>
        <v>180.34490837550783</v>
      </c>
      <c r="F75" s="44">
        <f t="shared" si="11"/>
        <v>0</v>
      </c>
      <c r="H75" s="29"/>
      <c r="I75" s="29"/>
      <c r="J75" s="29"/>
      <c r="K75" s="29"/>
      <c r="L75" s="29"/>
      <c r="M75" s="2"/>
      <c r="N75" s="2"/>
      <c r="O75" s="2"/>
      <c r="P75" s="2"/>
      <c r="Q75" s="2"/>
      <c r="R75" s="2"/>
    </row>
    <row r="76" spans="1:18" ht="21" x14ac:dyDescent="0.35">
      <c r="A76" s="42">
        <v>0.72</v>
      </c>
      <c r="B76" s="45">
        <f t="shared" si="8"/>
        <v>0.96733875867102848</v>
      </c>
      <c r="C76" s="43">
        <v>28.714984783735343</v>
      </c>
      <c r="D76" s="40">
        <f t="shared" si="9"/>
        <v>2042.1596016388378</v>
      </c>
      <c r="E76" s="40">
        <f t="shared" si="10"/>
        <v>177.30388150013457</v>
      </c>
      <c r="F76" s="44">
        <f t="shared" si="11"/>
        <v>0</v>
      </c>
      <c r="H76" s="29"/>
      <c r="I76" s="29"/>
      <c r="J76" s="29"/>
      <c r="K76" s="29"/>
      <c r="L76" s="29"/>
      <c r="M76" s="2"/>
      <c r="N76" s="2"/>
      <c r="O76" s="2"/>
      <c r="P76" s="2"/>
      <c r="Q76" s="2"/>
      <c r="R76" s="2"/>
    </row>
    <row r="77" spans="1:18" ht="21" x14ac:dyDescent="0.35">
      <c r="A77" s="42">
        <v>0.73</v>
      </c>
      <c r="B77" s="45">
        <f t="shared" si="8"/>
        <v>0.96903064030473307</v>
      </c>
      <c r="C77" s="43">
        <v>28.31604767474153</v>
      </c>
      <c r="D77" s="40">
        <f t="shared" si="9"/>
        <v>2017.7076346071156</v>
      </c>
      <c r="E77" s="40">
        <f t="shared" si="10"/>
        <v>174.34602495112634</v>
      </c>
      <c r="F77" s="44">
        <f t="shared" si="11"/>
        <v>0</v>
      </c>
      <c r="H77" s="29"/>
      <c r="I77" s="29"/>
      <c r="J77" s="29"/>
      <c r="K77" s="29"/>
      <c r="L77" s="29"/>
      <c r="M77" s="2"/>
      <c r="N77" s="2"/>
      <c r="O77" s="2"/>
      <c r="P77" s="2"/>
      <c r="Q77" s="2"/>
      <c r="R77" s="2"/>
    </row>
    <row r="78" spans="1:18" ht="21" x14ac:dyDescent="0.35">
      <c r="A78" s="42">
        <v>0.74</v>
      </c>
      <c r="B78" s="45">
        <f t="shared" si="8"/>
        <v>0.97066990524830199</v>
      </c>
      <c r="C78" s="43">
        <v>27.922594641460673</v>
      </c>
      <c r="D78" s="40">
        <f t="shared" si="9"/>
        <v>1993.8084540235393</v>
      </c>
      <c r="E78" s="40">
        <f t="shared" si="10"/>
        <v>171.46824624069129</v>
      </c>
      <c r="F78" s="44">
        <f t="shared" si="11"/>
        <v>0</v>
      </c>
      <c r="H78" s="29"/>
      <c r="I78" s="29"/>
      <c r="J78" s="29"/>
      <c r="K78" s="29"/>
      <c r="L78" s="29"/>
      <c r="M78" s="2"/>
      <c r="N78" s="2"/>
      <c r="O78" s="2"/>
      <c r="P78" s="2"/>
      <c r="Q78" s="2"/>
      <c r="R78" s="2"/>
    </row>
    <row r="79" spans="1:18" ht="21" x14ac:dyDescent="0.35">
      <c r="A79" s="42">
        <v>0.75</v>
      </c>
      <c r="B79" s="45">
        <f t="shared" si="8"/>
        <v>0.97225861899920307</v>
      </c>
      <c r="C79" s="43">
        <v>27.534496193167524</v>
      </c>
      <c r="D79" s="40">
        <f t="shared" si="9"/>
        <v>1970.4441345050516</v>
      </c>
      <c r="E79" s="40">
        <f t="shared" si="10"/>
        <v>168.66759648484418</v>
      </c>
      <c r="F79" s="44">
        <f t="shared" si="11"/>
        <v>0</v>
      </c>
      <c r="H79" s="29"/>
      <c r="I79" s="29"/>
      <c r="J79" s="29"/>
      <c r="K79" s="29"/>
      <c r="L79" s="29"/>
      <c r="M79" s="2"/>
      <c r="N79" s="2"/>
      <c r="O79" s="2"/>
      <c r="P79" s="2"/>
      <c r="Q79" s="2"/>
      <c r="R79" s="2"/>
    </row>
    <row r="80" spans="1:18" ht="21" x14ac:dyDescent="0.35">
      <c r="A80" s="42">
        <v>0.76</v>
      </c>
      <c r="B80" s="45">
        <f t="shared" si="8"/>
        <v>0.97379874802911892</v>
      </c>
      <c r="C80" s="43">
        <v>27.151627043112338</v>
      </c>
      <c r="D80" s="40">
        <f t="shared" si="9"/>
        <v>1947.597496058238</v>
      </c>
      <c r="E80" s="40">
        <f t="shared" si="10"/>
        <v>165.94126248224376</v>
      </c>
      <c r="F80" s="44">
        <f t="shared" si="11"/>
        <v>0</v>
      </c>
      <c r="H80" s="29"/>
      <c r="I80" s="29"/>
      <c r="J80" s="29"/>
      <c r="K80" s="29"/>
      <c r="L80" s="29"/>
      <c r="M80" s="2"/>
      <c r="N80" s="2"/>
      <c r="O80" s="2"/>
      <c r="P80" s="2"/>
      <c r="Q80" s="2"/>
      <c r="R80" s="2"/>
    </row>
    <row r="81" spans="1:18" ht="21" x14ac:dyDescent="0.35">
      <c r="A81" s="42">
        <v>0.77</v>
      </c>
      <c r="B81" s="45">
        <f t="shared" si="8"/>
        <v>0.97529216536982133</v>
      </c>
      <c r="C81" s="43">
        <v>26.773865938584063</v>
      </c>
      <c r="D81" s="40">
        <f t="shared" si="9"/>
        <v>1925.2520667040628</v>
      </c>
      <c r="E81" s="40">
        <f t="shared" si="10"/>
        <v>163.28655929509475</v>
      </c>
      <c r="F81" s="44">
        <f t="shared" si="11"/>
        <v>0</v>
      </c>
      <c r="H81" s="29"/>
      <c r="I81" s="29"/>
      <c r="J81" s="29"/>
      <c r="K81" s="29"/>
      <c r="L81" s="29"/>
      <c r="M81" s="2"/>
      <c r="N81" s="2"/>
      <c r="O81" s="2"/>
      <c r="P81" s="2"/>
      <c r="Q81" s="2"/>
      <c r="R81" s="2"/>
    </row>
    <row r="82" spans="1:18" ht="21" x14ac:dyDescent="0.35">
      <c r="A82" s="42">
        <v>0.78</v>
      </c>
      <c r="B82" s="45">
        <f t="shared" si="8"/>
        <v>0.97674065583867942</v>
      </c>
      <c r="C82" s="43">
        <v>26.401095499037517</v>
      </c>
      <c r="D82" s="40">
        <f t="shared" si="9"/>
        <v>1903.3920472753753</v>
      </c>
      <c r="E82" s="40">
        <f t="shared" si="10"/>
        <v>160.70092329639584</v>
      </c>
      <c r="F82" s="44">
        <f t="shared" si="11"/>
        <v>0</v>
      </c>
      <c r="H82" s="29"/>
      <c r="I82" s="29"/>
      <c r="J82" s="29"/>
      <c r="K82" s="29"/>
      <c r="L82" s="29"/>
      <c r="M82" s="2"/>
      <c r="N82" s="2"/>
      <c r="O82" s="2"/>
      <c r="P82" s="2"/>
      <c r="Q82" s="2"/>
      <c r="R82" s="2"/>
    </row>
    <row r="83" spans="1:18" ht="21" x14ac:dyDescent="0.35">
      <c r="A83" s="42">
        <v>0.79</v>
      </c>
      <c r="B83" s="45">
        <f t="shared" si="8"/>
        <v>0.9781459209298462</v>
      </c>
      <c r="C83" s="43">
        <v>26.033202061856265</v>
      </c>
      <c r="D83" s="40">
        <f t="shared" si="9"/>
        <v>1882.0022782447672</v>
      </c>
      <c r="E83" s="40">
        <f t="shared" si="10"/>
        <v>158.18190565064285</v>
      </c>
      <c r="F83" s="44">
        <f t="shared" si="11"/>
        <v>0</v>
      </c>
      <c r="H83" s="29"/>
      <c r="I83" s="29"/>
      <c r="J83" s="29"/>
      <c r="K83" s="29"/>
      <c r="L83" s="29"/>
      <c r="M83" s="2"/>
      <c r="N83" s="2"/>
      <c r="O83" s="2"/>
      <c r="P83" s="2"/>
      <c r="Q83" s="2"/>
      <c r="R83" s="2"/>
    </row>
    <row r="84" spans="1:18" ht="21" x14ac:dyDescent="0.35">
      <c r="A84" s="42">
        <v>0.8</v>
      </c>
      <c r="B84" s="45">
        <f t="shared" si="8"/>
        <v>0.97950958339504812</v>
      </c>
      <c r="C84" s="43">
        <v>25.670075535342395</v>
      </c>
      <c r="D84" s="40">
        <f t="shared" si="9"/>
        <v>1861.0682084505911</v>
      </c>
      <c r="E84" s="40">
        <f t="shared" si="10"/>
        <v>155.72716619762505</v>
      </c>
      <c r="F84" s="44">
        <f t="shared" si="11"/>
        <v>-1.8189894035458565E-12</v>
      </c>
      <c r="H84" s="29"/>
      <c r="I84" s="29"/>
      <c r="J84" s="29"/>
      <c r="K84" s="29"/>
      <c r="L84" s="29"/>
      <c r="M84" s="2"/>
      <c r="N84" s="2"/>
      <c r="O84" s="2"/>
      <c r="P84" s="2"/>
      <c r="Q84" s="2"/>
      <c r="R84" s="2"/>
    </row>
    <row r="85" spans="1:18" ht="21" x14ac:dyDescent="0.35">
      <c r="A85" s="42">
        <v>0.81</v>
      </c>
      <c r="B85" s="45">
        <f t="shared" si="8"/>
        <v>0.98083319153608384</v>
      </c>
      <c r="C85" s="43">
        <v>25.311609258553165</v>
      </c>
      <c r="D85" s="40">
        <f t="shared" si="9"/>
        <v>1840.5758655985769</v>
      </c>
      <c r="E85" s="40">
        <f t="shared" si="10"/>
        <v>153.33446771132483</v>
      </c>
      <c r="F85" s="44">
        <f t="shared" si="11"/>
        <v>0</v>
      </c>
      <c r="H85" s="29"/>
      <c r="I85" s="29"/>
      <c r="J85" s="29"/>
      <c r="K85" s="29"/>
      <c r="L85" s="29"/>
      <c r="M85" s="2"/>
      <c r="N85" s="2"/>
      <c r="O85" s="2"/>
      <c r="P85" s="2"/>
      <c r="Q85" s="2"/>
      <c r="R85" s="2"/>
    </row>
    <row r="86" spans="1:18" ht="21" x14ac:dyDescent="0.35">
      <c r="A86" s="42">
        <v>0.82</v>
      </c>
      <c r="B86" s="45">
        <f t="shared" si="8"/>
        <v>0.98211822322930942</v>
      </c>
      <c r="C86" s="43">
        <v>24.957699867622427</v>
      </c>
      <c r="D86" s="40">
        <f t="shared" si="9"/>
        <v>1820.5118284250614</v>
      </c>
      <c r="E86" s="40">
        <f t="shared" si="10"/>
        <v>151.00167050805453</v>
      </c>
      <c r="F86" s="44">
        <f t="shared" si="11"/>
        <v>0</v>
      </c>
      <c r="H86" s="29"/>
      <c r="I86" s="29"/>
      <c r="J86" s="29"/>
      <c r="K86" s="29"/>
      <c r="L86" s="29"/>
      <c r="M86" s="2"/>
      <c r="N86" s="2"/>
      <c r="O86" s="2"/>
      <c r="P86" s="2"/>
      <c r="Q86" s="2"/>
      <c r="R86" s="2"/>
    </row>
    <row r="87" spans="1:18" ht="21" x14ac:dyDescent="0.35">
      <c r="A87" s="42">
        <v>0.83</v>
      </c>
      <c r="B87" s="45">
        <f t="shared" si="8"/>
        <v>0.98336608970092731</v>
      </c>
      <c r="C87" s="43">
        <v>24.608247168227713</v>
      </c>
      <c r="D87" s="40">
        <f t="shared" si="9"/>
        <v>1800.8632004161561</v>
      </c>
      <c r="E87" s="40">
        <f t="shared" si="10"/>
        <v>148.72672737994563</v>
      </c>
      <c r="F87" s="44">
        <f t="shared" si="11"/>
        <v>0</v>
      </c>
      <c r="H87" s="29"/>
      <c r="I87" s="29"/>
      <c r="J87" s="29"/>
      <c r="K87" s="29"/>
      <c r="L87" s="29"/>
      <c r="M87" s="2"/>
      <c r="N87" s="2"/>
      <c r="O87" s="2"/>
      <c r="P87" s="2"/>
      <c r="Q87" s="2"/>
      <c r="R87" s="2"/>
    </row>
    <row r="88" spans="1:18" ht="21" x14ac:dyDescent="0.35">
      <c r="A88" s="42">
        <v>0.84</v>
      </c>
      <c r="B88" s="45">
        <f t="shared" si="8"/>
        <v>0.98457813907034586</v>
      </c>
      <c r="C88" s="43">
        <v>24.263154013883653</v>
      </c>
      <c r="D88" s="40">
        <f t="shared" si="9"/>
        <v>1781.6175849844353</v>
      </c>
      <c r="E88" s="40">
        <f t="shared" si="10"/>
        <v>146.50767883170721</v>
      </c>
      <c r="F88" s="44">
        <f t="shared" si="11"/>
        <v>0</v>
      </c>
      <c r="H88" s="29"/>
      <c r="I88" s="29"/>
      <c r="J88" s="29"/>
      <c r="K88" s="29"/>
      <c r="L88" s="29"/>
      <c r="M88" s="2"/>
      <c r="N88" s="2"/>
      <c r="O88" s="2"/>
      <c r="P88" s="2"/>
      <c r="Q88" s="2"/>
      <c r="R88" s="2"/>
    </row>
    <row r="89" spans="1:18" ht="21" x14ac:dyDescent="0.35">
      <c r="A89" s="42">
        <v>0.85</v>
      </c>
      <c r="B89" s="45">
        <f t="shared" si="8"/>
        <v>0.98575565967760981</v>
      </c>
      <c r="C89" s="43">
        <v>23.922326189758106</v>
      </c>
      <c r="D89" s="40">
        <f t="shared" si="9"/>
        <v>1762.7630620117257</v>
      </c>
      <c r="E89" s="40">
        <f t="shared" si="10"/>
        <v>144.34264860022094</v>
      </c>
      <c r="F89" s="44">
        <f t="shared" si="11"/>
        <v>0</v>
      </c>
      <c r="H89" s="29"/>
      <c r="I89" s="29"/>
      <c r="J89" s="29"/>
      <c r="K89" s="29"/>
      <c r="L89" s="29"/>
      <c r="M89" s="2"/>
      <c r="N89" s="2"/>
      <c r="O89" s="2"/>
      <c r="P89" s="2"/>
      <c r="Q89" s="2"/>
      <c r="R89" s="2"/>
    </row>
    <row r="90" spans="1:18" ht="21" x14ac:dyDescent="0.35">
      <c r="A90" s="42">
        <v>0.86</v>
      </c>
      <c r="B90" s="45">
        <f t="shared" si="8"/>
        <v>0.98689988320965083</v>
      </c>
      <c r="C90" s="43">
        <v>23.585672301727833</v>
      </c>
      <c r="D90" s="40">
        <f t="shared" si="9"/>
        <v>1744.2881656728712</v>
      </c>
      <c r="E90" s="40">
        <f t="shared" si="10"/>
        <v>142.22983943806813</v>
      </c>
      <c r="F90" s="44">
        <f t="shared" si="11"/>
        <v>0</v>
      </c>
      <c r="H90" s="29"/>
      <c r="I90" s="29"/>
      <c r="J90" s="29"/>
      <c r="K90" s="29"/>
      <c r="L90" s="29"/>
      <c r="M90" s="2"/>
      <c r="N90" s="2"/>
      <c r="O90" s="2"/>
      <c r="P90" s="2"/>
      <c r="Q90" s="2"/>
      <c r="R90" s="2"/>
    </row>
    <row r="91" spans="1:18" ht="21" x14ac:dyDescent="0.35">
      <c r="A91" s="42">
        <v>0.87</v>
      </c>
      <c r="B91" s="45">
        <f t="shared" si="8"/>
        <v>0.98801198763904474</v>
      </c>
      <c r="C91" s="43">
        <v>23.253103670404297</v>
      </c>
      <c r="D91" s="40">
        <f t="shared" si="9"/>
        <v>1726.1818634613196</v>
      </c>
      <c r="E91" s="40">
        <f t="shared" si="10"/>
        <v>140.16752914348106</v>
      </c>
      <c r="F91" s="44">
        <f t="shared" si="11"/>
        <v>0</v>
      </c>
      <c r="H91" s="29"/>
      <c r="I91" s="29"/>
      <c r="J91" s="29"/>
      <c r="K91" s="29"/>
      <c r="L91" s="29"/>
      <c r="M91" s="2"/>
      <c r="N91" s="2"/>
      <c r="O91" s="2"/>
      <c r="P91" s="2"/>
      <c r="Q91" s="2"/>
      <c r="R91" s="2"/>
    </row>
    <row r="92" spans="1:18" ht="21" x14ac:dyDescent="0.35">
      <c r="A92" s="42">
        <v>0.88</v>
      </c>
      <c r="B92" s="45">
        <f t="shared" si="8"/>
        <v>0.98909309998785688</v>
      </c>
      <c r="C92" s="43">
        <v>22.924534229876652</v>
      </c>
      <c r="D92" s="40">
        <f t="shared" si="9"/>
        <v>1708.4335363426617</v>
      </c>
      <c r="E92" s="40">
        <f t="shared" si="10"/>
        <v>138.15406682049019</v>
      </c>
      <c r="F92" s="44">
        <f t="shared" si="11"/>
        <v>0</v>
      </c>
      <c r="H92" s="29"/>
      <c r="I92" s="29"/>
      <c r="J92" s="29"/>
      <c r="K92" s="29"/>
      <c r="L92" s="29"/>
      <c r="M92" s="2"/>
      <c r="N92" s="2"/>
      <c r="O92" s="2"/>
      <c r="P92" s="2"/>
      <c r="Q92" s="2"/>
      <c r="R92" s="2"/>
    </row>
    <row r="93" spans="1:18" ht="21" x14ac:dyDescent="0.35">
      <c r="A93" s="42">
        <v>0.89</v>
      </c>
      <c r="B93" s="45">
        <f t="shared" si="8"/>
        <v>0.99014429892831324</v>
      </c>
      <c r="C93" s="43">
        <v>22.599880430932263</v>
      </c>
      <c r="D93" s="40">
        <f t="shared" si="9"/>
        <v>1691.0329599674562</v>
      </c>
      <c r="E93" s="40">
        <f t="shared" si="10"/>
        <v>136.18786935422608</v>
      </c>
      <c r="F93" s="44">
        <f t="shared" si="11"/>
        <v>0</v>
      </c>
      <c r="H93" s="29"/>
      <c r="I93" s="29"/>
      <c r="J93" s="29"/>
      <c r="K93" s="29"/>
      <c r="L93" s="29"/>
      <c r="M93" s="2"/>
      <c r="N93" s="2"/>
      <c r="O93" s="2"/>
      <c r="P93" s="2"/>
      <c r="Q93" s="2"/>
      <c r="R93" s="2"/>
    </row>
    <row r="94" spans="1:18" ht="21" x14ac:dyDescent="0.35">
      <c r="A94" s="42">
        <v>0.9</v>
      </c>
      <c r="B94" s="45">
        <f t="shared" si="8"/>
        <v>0.99116661723108945</v>
      </c>
      <c r="C94" s="43">
        <v>22.279061148529713</v>
      </c>
      <c r="D94" s="40">
        <f t="shared" si="9"/>
        <v>1673.9702868791733</v>
      </c>
      <c r="E94" s="40">
        <f t="shared" si="10"/>
        <v>134.26741808742418</v>
      </c>
      <c r="F94" s="44">
        <f t="shared" si="11"/>
        <v>0</v>
      </c>
      <c r="H94" s="29"/>
      <c r="I94" s="29"/>
      <c r="J94" s="29"/>
      <c r="K94" s="29"/>
      <c r="L94" s="29"/>
      <c r="M94" s="2"/>
      <c r="N94" s="2"/>
      <c r="O94" s="2"/>
      <c r="P94" s="2"/>
      <c r="Q94" s="2"/>
      <c r="R94" s="2"/>
    </row>
    <row r="95" spans="1:18" ht="21" x14ac:dyDescent="0.35">
      <c r="A95" s="42">
        <v>0.91</v>
      </c>
      <c r="B95" s="45">
        <f t="shared" si="8"/>
        <v>0.99216104407127181</v>
      </c>
      <c r="C95" s="43">
        <v>21.961997593310244</v>
      </c>
      <c r="D95" s="40">
        <f t="shared" si="9"/>
        <v>1657.2360296575091</v>
      </c>
      <c r="E95" s="40">
        <f t="shared" si="10"/>
        <v>132.39125568517474</v>
      </c>
      <c r="F95" s="44">
        <f t="shared" si="11"/>
        <v>0</v>
      </c>
      <c r="H95" s="29"/>
      <c r="I95" s="29"/>
      <c r="J95" s="29"/>
      <c r="K95" s="29"/>
      <c r="L95" s="29"/>
      <c r="M95" s="2"/>
      <c r="N95" s="2"/>
      <c r="O95" s="2"/>
      <c r="P95" s="2"/>
      <c r="Q95" s="2"/>
      <c r="R95" s="2"/>
    </row>
    <row r="96" spans="1:18" ht="21" x14ac:dyDescent="0.35">
      <c r="A96" s="42">
        <v>0.92</v>
      </c>
      <c r="B96" s="45">
        <f t="shared" si="8"/>
        <v>0.99312852720126832</v>
      </c>
      <c r="C96" s="43">
        <v>21.648613226947106</v>
      </c>
      <c r="D96" s="40">
        <f t="shared" si="9"/>
        <v>1640.8210449412259</v>
      </c>
      <c r="E96" s="40">
        <f t="shared" si="10"/>
        <v>130.55798317589532</v>
      </c>
      <c r="F96" s="44">
        <f t="shared" si="11"/>
        <v>0</v>
      </c>
      <c r="H96" s="29"/>
      <c r="I96" s="29"/>
      <c r="J96" s="29"/>
      <c r="K96" s="29"/>
      <c r="L96" s="29"/>
      <c r="M96" s="2"/>
      <c r="N96" s="2"/>
      <c r="O96" s="2"/>
      <c r="P96" s="2"/>
      <c r="Q96" s="2"/>
      <c r="R96" s="2"/>
    </row>
    <row r="97" spans="1:18" ht="21" x14ac:dyDescent="0.35">
      <c r="A97" s="42">
        <v>0.93</v>
      </c>
      <c r="B97" s="45">
        <f t="shared" si="8"/>
        <v>0.9940699749993317</v>
      </c>
      <c r="C97" s="43">
        <v>21.338833681142056</v>
      </c>
      <c r="D97" s="40">
        <f t="shared" si="9"/>
        <v>1624.7165182784775</v>
      </c>
      <c r="E97" s="40">
        <f t="shared" si="10"/>
        <v>128.76625715734409</v>
      </c>
      <c r="F97" s="44">
        <f t="shared" si="11"/>
        <v>-1.8189894035458565E-12</v>
      </c>
      <c r="H97" s="29"/>
      <c r="I97" s="29"/>
      <c r="J97" s="29"/>
      <c r="K97" s="29"/>
      <c r="L97" s="29"/>
      <c r="M97" s="2"/>
      <c r="N97" s="2"/>
      <c r="O97" s="2"/>
      <c r="P97" s="2"/>
      <c r="Q97" s="2"/>
      <c r="R97" s="2"/>
    </row>
    <row r="98" spans="1:18" ht="21" x14ac:dyDescent="0.35">
      <c r="A98" s="42">
        <v>0.94</v>
      </c>
      <c r="B98" s="45">
        <f t="shared" si="8"/>
        <v>0.99498625840168431</v>
      </c>
      <c r="C98" s="43">
        <v>21.032586680089508</v>
      </c>
      <c r="D98" s="40">
        <f t="shared" si="9"/>
        <v>1608.9139497559152</v>
      </c>
      <c r="E98" s="40">
        <f t="shared" si="10"/>
        <v>127.01478715728639</v>
      </c>
      <c r="F98" s="44">
        <f t="shared" si="11"/>
        <v>-2.7284841053187847E-12</v>
      </c>
      <c r="H98" s="29"/>
      <c r="I98" s="29"/>
      <c r="J98" s="29"/>
      <c r="K98" s="29"/>
      <c r="L98" s="29"/>
      <c r="M98" s="2"/>
      <c r="N98" s="2"/>
      <c r="O98" s="2"/>
      <c r="P98" s="2"/>
      <c r="Q98" s="2"/>
      <c r="R98" s="2"/>
    </row>
    <row r="99" spans="1:18" ht="21" x14ac:dyDescent="0.35">
      <c r="A99" s="42">
        <v>0.95</v>
      </c>
      <c r="B99" s="45">
        <f t="shared" si="8"/>
        <v>0.99587821272568444</v>
      </c>
      <c r="C99" s="43">
        <v>20.72980196623838</v>
      </c>
      <c r="D99" s="40">
        <f t="shared" si="9"/>
        <v>1593.4051403610952</v>
      </c>
      <c r="E99" s="40">
        <f t="shared" si="10"/>
        <v>125.30233313914729</v>
      </c>
      <c r="F99" s="44">
        <f t="shared" si="11"/>
        <v>-2.2737367544323206E-12</v>
      </c>
      <c r="H99" s="29"/>
      <c r="I99" s="29"/>
      <c r="J99" s="29"/>
      <c r="K99" s="29"/>
      <c r="L99" s="29"/>
      <c r="M99" s="2"/>
      <c r="N99" s="2"/>
      <c r="O99" s="2"/>
      <c r="P99" s="2"/>
      <c r="Q99" s="2"/>
      <c r="R99" s="2"/>
    </row>
    <row r="100" spans="1:18" ht="21" x14ac:dyDescent="0.35">
      <c r="A100" s="42">
        <v>0.96</v>
      </c>
      <c r="B100" s="45">
        <f t="shared" ref="B100:B104" si="12">+A100*D100/$E$1</f>
        <v>0.99674663939095676</v>
      </c>
      <c r="C100" s="43">
        <v>20.430411229190813</v>
      </c>
      <c r="D100" s="40">
        <f t="shared" ref="D100:D104" si="13">10^($I$4-$J$4/(C100+$K$4))</f>
        <v>1578.1821790356817</v>
      </c>
      <c r="E100" s="40">
        <f t="shared" si="10"/>
        <v>123.6277031436539</v>
      </c>
      <c r="F100" s="44">
        <f t="shared" ref="F100:F104" si="14">+A100*D100+(1-A100)*E100-$E$1</f>
        <v>0</v>
      </c>
      <c r="H100" s="29"/>
      <c r="I100" s="29"/>
      <c r="J100" s="29"/>
      <c r="K100" s="29"/>
      <c r="L100" s="29"/>
      <c r="M100" s="2"/>
      <c r="N100" s="2"/>
      <c r="O100" s="2"/>
      <c r="P100" s="2"/>
      <c r="Q100" s="2"/>
      <c r="R100" s="2"/>
    </row>
    <row r="101" spans="1:18" ht="21" x14ac:dyDescent="0.35">
      <c r="A101" s="42">
        <v>0.97</v>
      </c>
      <c r="B101" s="45">
        <f t="shared" si="12"/>
        <v>0.99759230754490524</v>
      </c>
      <c r="C101" s="43">
        <v>20.134348037586015</v>
      </c>
      <c r="D101" s="40">
        <f t="shared" si="13"/>
        <v>1563.2374303796455</v>
      </c>
      <c r="E101" s="40">
        <f t="shared" si="10"/>
        <v>121.98975105809161</v>
      </c>
      <c r="F101" s="44">
        <f t="shared" si="14"/>
        <v>0</v>
      </c>
      <c r="H101" s="29"/>
      <c r="I101" s="29"/>
      <c r="J101" s="29"/>
      <c r="K101" s="29"/>
      <c r="L101" s="29"/>
      <c r="M101" s="2"/>
      <c r="N101" s="2"/>
      <c r="O101" s="2"/>
      <c r="P101" s="2"/>
      <c r="Q101" s="2"/>
      <c r="R101" s="2"/>
    </row>
    <row r="102" spans="1:18" ht="21" x14ac:dyDescent="0.35">
      <c r="A102" s="42">
        <v>0.98</v>
      </c>
      <c r="B102" s="45">
        <f t="shared" si="12"/>
        <v>0.99841595559861374</v>
      </c>
      <c r="C102" s="43">
        <v>19.841547773825415</v>
      </c>
      <c r="D102" s="40">
        <f t="shared" si="13"/>
        <v>1548.5635229692784</v>
      </c>
      <c r="E102" s="40">
        <f t="shared" si="10"/>
        <v>120.38737450537272</v>
      </c>
      <c r="F102" s="44">
        <f t="shared" si="14"/>
        <v>0</v>
      </c>
      <c r="H102" s="29"/>
      <c r="I102" s="29"/>
      <c r="J102" s="29"/>
      <c r="K102" s="29"/>
      <c r="L102" s="29"/>
      <c r="M102" s="2"/>
      <c r="N102" s="2"/>
      <c r="O102" s="2"/>
      <c r="P102" s="2"/>
      <c r="Q102" s="2"/>
      <c r="R102" s="2"/>
    </row>
    <row r="103" spans="1:18" ht="21" x14ac:dyDescent="0.35">
      <c r="A103" s="42">
        <v>0.99</v>
      </c>
      <c r="B103" s="45">
        <f t="shared" si="12"/>
        <v>0.9992182926786467</v>
      </c>
      <c r="C103" s="43">
        <v>19.551947571503035</v>
      </c>
      <c r="D103" s="40">
        <f t="shared" si="13"/>
        <v>1534.1533382540838</v>
      </c>
      <c r="E103" s="40">
        <f t="shared" si="10"/>
        <v>118.81951284563867</v>
      </c>
      <c r="F103" s="44">
        <f t="shared" si="14"/>
        <v>0</v>
      </c>
      <c r="H103" s="29"/>
      <c r="I103" s="29"/>
      <c r="J103" s="29"/>
      <c r="K103" s="29"/>
      <c r="L103" s="29"/>
      <c r="M103" s="2"/>
      <c r="N103" s="2"/>
      <c r="O103" s="2"/>
      <c r="P103" s="2"/>
      <c r="Q103" s="2"/>
      <c r="R103" s="2"/>
    </row>
    <row r="104" spans="1:18" ht="21" x14ac:dyDescent="0.35">
      <c r="A104" s="42">
        <v>1</v>
      </c>
      <c r="B104" s="45">
        <f t="shared" si="12"/>
        <v>0.99999998912918675</v>
      </c>
      <c r="C104" s="43">
        <v>19.265485919793271</v>
      </c>
      <c r="D104" s="40">
        <f t="shared" si="13"/>
        <v>1519.9999834763639</v>
      </c>
      <c r="E104" s="40">
        <f t="shared" si="10"/>
        <v>117.28514349550844</v>
      </c>
      <c r="F104" s="44">
        <f t="shared" si="14"/>
        <v>-1.6523636077181436E-5</v>
      </c>
      <c r="H104" s="29"/>
      <c r="I104" s="29"/>
      <c r="J104" s="29"/>
      <c r="K104" s="29"/>
      <c r="L104" s="29"/>
      <c r="M104" s="2"/>
      <c r="N104" s="2"/>
      <c r="O104" s="2"/>
      <c r="P104" s="2"/>
      <c r="Q104" s="2"/>
      <c r="R104" s="2"/>
    </row>
    <row r="105" spans="1:18" ht="21" x14ac:dyDescent="0.35">
      <c r="A105" s="2"/>
      <c r="B105" s="2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"/>
      <c r="N105" s="2"/>
      <c r="O105" s="2"/>
      <c r="P105" s="2"/>
      <c r="Q105" s="2"/>
      <c r="R105" s="2"/>
    </row>
    <row r="106" spans="1:18" ht="21" x14ac:dyDescent="0.35">
      <c r="A106" s="2"/>
      <c r="B106" s="2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"/>
      <c r="N106" s="2"/>
      <c r="O106" s="2"/>
      <c r="P106" s="2"/>
      <c r="Q106" s="2"/>
      <c r="R106" s="2"/>
    </row>
    <row r="107" spans="1:18" ht="2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1-Stage</vt:lpstr>
      <vt:lpstr>1-Stage DIY</vt:lpstr>
      <vt:lpstr>VLE</vt:lpstr>
      <vt:lpstr>xy</vt:lpstr>
      <vt:lpstr>Txy</vt:lpstr>
      <vt:lpstr>Blank xy</vt:lpstr>
      <vt:lpstr>Blank Txy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Lane, Alan</cp:lastModifiedBy>
  <cp:lastPrinted>2016-12-07T02:47:59Z</cp:lastPrinted>
  <dcterms:created xsi:type="dcterms:W3CDTF">2013-01-13T02:51:17Z</dcterms:created>
  <dcterms:modified xsi:type="dcterms:W3CDTF">2020-01-30T00:17:20Z</dcterms:modified>
</cp:coreProperties>
</file>