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esktop\book\HW\"/>
    </mc:Choice>
  </mc:AlternateContent>
  <xr:revisionPtr revIDLastSave="0" documentId="13_ncr:1_{F03C3D09-1D34-4880-B7A8-0D7685E607D1}" xr6:coauthVersionLast="44" xr6:coauthVersionMax="44" xr10:uidLastSave="{00000000-0000-0000-0000-000000000000}"/>
  <bookViews>
    <workbookView xWindow="-98" yWindow="-98" windowWidth="24196" windowHeight="13096" tabRatio="760" xr2:uid="{00000000-000D-0000-FFFF-FFFF00000000}"/>
  </bookViews>
  <sheets>
    <sheet name="5-Stage Absorber" sheetId="13" r:id="rId1"/>
    <sheet name="XY Abs" sheetId="14" r:id="rId2"/>
    <sheet name="Pxy Data" sheetId="7" r:id="rId3"/>
    <sheet name="xy 10 C" sheetId="9" r:id="rId4"/>
    <sheet name="Pxy 10 C" sheetId="4" r:id="rId5"/>
  </sheets>
  <definedNames>
    <definedName name="solver_adj" localSheetId="0" hidden="1">'5-Stage Absorber'!$C$5:$C$9,'5-Stage Absorber'!$B$4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'5-Stage Absorber'!$H$5:$H$9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'5-Stage Absorber'!$I$10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3" l="1"/>
  <c r="P29" i="13" s="1"/>
  <c r="R29" i="13" s="1"/>
  <c r="O29" i="13"/>
  <c r="Q29" i="13"/>
  <c r="N30" i="13"/>
  <c r="O30" i="13"/>
  <c r="P30" i="13"/>
  <c r="R30" i="13" s="1"/>
  <c r="Q30" i="13"/>
  <c r="N31" i="13"/>
  <c r="P31" i="13" s="1"/>
  <c r="R31" i="13" s="1"/>
  <c r="O31" i="13"/>
  <c r="Q31" i="13"/>
  <c r="N32" i="13"/>
  <c r="P32" i="13" s="1"/>
  <c r="R32" i="13" s="1"/>
  <c r="O32" i="13"/>
  <c r="Q32" i="13"/>
  <c r="N33" i="13"/>
  <c r="O33" i="13"/>
  <c r="P33" i="13" s="1"/>
  <c r="R33" i="13" s="1"/>
  <c r="Q33" i="13"/>
  <c r="N34" i="13"/>
  <c r="P34" i="13" s="1"/>
  <c r="R34" i="13" s="1"/>
  <c r="O34" i="13"/>
  <c r="Q34" i="13"/>
  <c r="N35" i="13"/>
  <c r="O35" i="13"/>
  <c r="P35" i="13" s="1"/>
  <c r="R35" i="13" s="1"/>
  <c r="Q35" i="13"/>
  <c r="N36" i="13"/>
  <c r="O36" i="13"/>
  <c r="P36" i="13"/>
  <c r="Q36" i="13"/>
  <c r="R36" i="13"/>
  <c r="N37" i="13"/>
  <c r="P37" i="13" s="1"/>
  <c r="R37" i="13" s="1"/>
  <c r="O37" i="13"/>
  <c r="Q37" i="13"/>
  <c r="N38" i="13"/>
  <c r="O38" i="13"/>
  <c r="P38" i="13"/>
  <c r="R38" i="13" s="1"/>
  <c r="Q38" i="13"/>
  <c r="N39" i="13"/>
  <c r="P39" i="13" s="1"/>
  <c r="R39" i="13" s="1"/>
  <c r="O39" i="13"/>
  <c r="Q39" i="13"/>
  <c r="N40" i="13"/>
  <c r="P40" i="13" s="1"/>
  <c r="R40" i="13" s="1"/>
  <c r="O40" i="13"/>
  <c r="Q40" i="13"/>
  <c r="N41" i="13"/>
  <c r="P41" i="13" s="1"/>
  <c r="R41" i="13" s="1"/>
  <c r="O41" i="13"/>
  <c r="Q41" i="13"/>
  <c r="N42" i="13"/>
  <c r="P42" i="13" s="1"/>
  <c r="R42" i="13" s="1"/>
  <c r="O42" i="13"/>
  <c r="Q42" i="13"/>
  <c r="N43" i="13"/>
  <c r="O43" i="13"/>
  <c r="P43" i="13" s="1"/>
  <c r="R43" i="13" s="1"/>
  <c r="Q43" i="13"/>
  <c r="B17" i="13"/>
  <c r="B16" i="13"/>
  <c r="B14" i="13"/>
  <c r="B13" i="13"/>
  <c r="K10" i="13"/>
  <c r="J5" i="13"/>
  <c r="J6" i="13"/>
  <c r="J7" i="13"/>
  <c r="J8" i="13"/>
  <c r="J9" i="13"/>
  <c r="J4" i="13"/>
  <c r="G6" i="13"/>
  <c r="G7" i="13"/>
  <c r="G8" i="13"/>
  <c r="G9" i="13"/>
  <c r="G5" i="13"/>
  <c r="F6" i="13"/>
  <c r="F7" i="13"/>
  <c r="F8" i="13"/>
  <c r="F9" i="13"/>
  <c r="F5" i="13"/>
  <c r="B5" i="13"/>
  <c r="B6" i="13" s="1"/>
  <c r="B7" i="13" s="1"/>
  <c r="B8" i="13" s="1"/>
  <c r="B9" i="13" l="1"/>
  <c r="I10" i="13" s="1"/>
  <c r="E24" i="13"/>
  <c r="D14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8" i="13"/>
  <c r="N9" i="13"/>
  <c r="P9" i="13" s="1"/>
  <c r="R9" i="13" s="1"/>
  <c r="N10" i="13"/>
  <c r="P10" i="13" s="1"/>
  <c r="R10" i="13" s="1"/>
  <c r="N11" i="13"/>
  <c r="P11" i="13" s="1"/>
  <c r="R11" i="13" s="1"/>
  <c r="N12" i="13"/>
  <c r="N13" i="13"/>
  <c r="P13" i="13" s="1"/>
  <c r="R13" i="13" s="1"/>
  <c r="N14" i="13"/>
  <c r="P14" i="13" s="1"/>
  <c r="R14" i="13" s="1"/>
  <c r="N15" i="13"/>
  <c r="P15" i="13" s="1"/>
  <c r="R15" i="13" s="1"/>
  <c r="N16" i="13"/>
  <c r="P16" i="13" s="1"/>
  <c r="R16" i="13" s="1"/>
  <c r="N17" i="13"/>
  <c r="P17" i="13" s="1"/>
  <c r="R17" i="13" s="1"/>
  <c r="N18" i="13"/>
  <c r="P18" i="13" s="1"/>
  <c r="R18" i="13" s="1"/>
  <c r="N19" i="13"/>
  <c r="P19" i="13" s="1"/>
  <c r="R19" i="13" s="1"/>
  <c r="N20" i="13"/>
  <c r="N21" i="13"/>
  <c r="P21" i="13" s="1"/>
  <c r="R21" i="13" s="1"/>
  <c r="N22" i="13"/>
  <c r="P22" i="13" s="1"/>
  <c r="R22" i="13" s="1"/>
  <c r="N23" i="13"/>
  <c r="P23" i="13" s="1"/>
  <c r="R23" i="13" s="1"/>
  <c r="N24" i="13"/>
  <c r="P24" i="13" s="1"/>
  <c r="R24" i="13" s="1"/>
  <c r="N25" i="13"/>
  <c r="P25" i="13" s="1"/>
  <c r="R25" i="13" s="1"/>
  <c r="N26" i="13"/>
  <c r="P26" i="13" s="1"/>
  <c r="R26" i="13" s="1"/>
  <c r="N27" i="13"/>
  <c r="P27" i="13" s="1"/>
  <c r="R27" i="13" s="1"/>
  <c r="N28" i="13"/>
  <c r="N8" i="13"/>
  <c r="P8" i="13" s="1"/>
  <c r="R8" i="13" s="1"/>
  <c r="P28" i="13" l="1"/>
  <c r="R28" i="13" s="1"/>
  <c r="P20" i="13"/>
  <c r="R20" i="13" s="1"/>
  <c r="P12" i="13"/>
  <c r="R12" i="13" s="1"/>
  <c r="D9" i="13"/>
  <c r="D8" i="13" l="1"/>
  <c r="D7" i="13" s="1"/>
  <c r="E9" i="13"/>
  <c r="D6" i="13" l="1"/>
  <c r="K9" i="13"/>
  <c r="H9" i="13"/>
  <c r="E8" i="13"/>
  <c r="D5" i="13" l="1"/>
  <c r="E7" i="13"/>
  <c r="K8" i="13"/>
  <c r="H8" i="13"/>
  <c r="E23" i="13"/>
  <c r="E22" i="13"/>
  <c r="E20" i="13" l="1"/>
  <c r="E21" i="13"/>
  <c r="K7" i="13"/>
  <c r="H7" i="13"/>
  <c r="E6" i="13"/>
  <c r="H6" i="13" l="1"/>
  <c r="K6" i="13"/>
  <c r="E5" i="13"/>
  <c r="E19" i="13"/>
  <c r="E18" i="13"/>
  <c r="D16" i="13"/>
  <c r="D15" i="13"/>
  <c r="E17" i="13" l="1"/>
  <c r="E16" i="13"/>
  <c r="K5" i="13"/>
  <c r="H5" i="13"/>
  <c r="E15" i="13" l="1"/>
  <c r="E14" i="13"/>
  <c r="D22" i="13"/>
  <c r="D21" i="13"/>
  <c r="D18" i="13"/>
  <c r="D17" i="13"/>
  <c r="D20" i="13"/>
  <c r="D19" i="13"/>
  <c r="D24" i="13" l="1"/>
  <c r="D23" i="13"/>
</calcChain>
</file>

<file path=xl/sharedStrings.xml><?xml version="1.0" encoding="utf-8"?>
<sst xmlns="http://schemas.openxmlformats.org/spreadsheetml/2006/main" count="47" uniqueCount="32">
  <si>
    <t>Methanol-Water (1 atm)</t>
  </si>
  <si>
    <t>From ChemCAD</t>
  </si>
  <si>
    <t>K-value model: NRTL</t>
  </si>
  <si>
    <t>x</t>
  </si>
  <si>
    <t>y</t>
  </si>
  <si>
    <t>P</t>
  </si>
  <si>
    <t>P (mm Hg) =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</si>
  <si>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 =</t>
    </r>
  </si>
  <si>
    <t>% Removed =</t>
  </si>
  <si>
    <t>Methanol Absorber</t>
  </si>
  <si>
    <r>
      <t>T = 10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</si>
  <si>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T = 30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</si>
  <si>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Stage</t>
  </si>
  <si>
    <t>X</t>
  </si>
  <si>
    <t>Y</t>
  </si>
  <si>
    <t>PS</t>
  </si>
  <si>
    <t>Specified</t>
  </si>
  <si>
    <t>Iterated</t>
  </si>
  <si>
    <t>Calculated</t>
  </si>
  <si>
    <t>L</t>
  </si>
  <si>
    <t>G</t>
  </si>
  <si>
    <t>y*</t>
  </si>
  <si>
    <t>P*</t>
  </si>
  <si>
    <t>Eq</t>
  </si>
  <si>
    <t>Operating Line</t>
  </si>
  <si>
    <t>Slope =</t>
  </si>
  <si>
    <t>Intercept =</t>
  </si>
  <si>
    <t>MT</t>
  </si>
  <si>
    <t>y = f(x)</t>
  </si>
  <si>
    <r>
      <t>y = a x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+ b x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+ c 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d 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e 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f x + g</t>
    </r>
  </si>
  <si>
    <t>P = f(x)</t>
  </si>
  <si>
    <t>Objective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</si>
</sst>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right"/>
    </xf>
    <xf numFmtId="165" fontId="0" fillId="2" borderId="4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left"/>
    </xf>
    <xf numFmtId="165" fontId="0" fillId="3" borderId="7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166" fontId="0" fillId="2" borderId="0" xfId="0" applyNumberFormat="1" applyFill="1" applyBorder="1"/>
    <xf numFmtId="2" fontId="0" fillId="3" borderId="7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4864295809177"/>
          <c:y val="4.1200673501020822E-2"/>
          <c:w val="0.79732029650139891"/>
          <c:h val="0.82276737213606055"/>
        </c:manualLayout>
      </c:layout>
      <c:scatterChart>
        <c:scatterStyle val="smoothMarker"/>
        <c:varyColors val="0"/>
        <c:ser>
          <c:idx val="1"/>
          <c:order val="0"/>
          <c:tx>
            <c:v>Operating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'5-Stage Absorber'!$A$16:$A$17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'5-Stage Absorber'!$B$16:$B$17</c:f>
              <c:numCache>
                <c:formatCode>0.0000</c:formatCode>
                <c:ptCount val="2"/>
                <c:pt idx="0">
                  <c:v>1.0101010108081001E-3</c:v>
                </c:pt>
                <c:pt idx="1">
                  <c:v>3.039566887842797E-2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65-412C-BF7D-C3F388DEEEAF}"/>
            </c:ext>
          </c:extLst>
        </c:ser>
        <c:ser>
          <c:idx val="0"/>
          <c:order val="1"/>
          <c:tx>
            <c:v>Equilibrium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'5-Stage Absorber'!$Q$8:$Q$43</c:f>
              <c:numCache>
                <c:formatCode>0.0000</c:formatCode>
                <c:ptCount val="36"/>
                <c:pt idx="0">
                  <c:v>0</c:v>
                </c:pt>
                <c:pt idx="1">
                  <c:v>1.0101010101010102E-2</c:v>
                </c:pt>
                <c:pt idx="2">
                  <c:v>2.0408163265306124E-2</c:v>
                </c:pt>
                <c:pt idx="3">
                  <c:v>3.0927835051546393E-2</c:v>
                </c:pt>
                <c:pt idx="4">
                  <c:v>4.1666666666666671E-2</c:v>
                </c:pt>
                <c:pt idx="5">
                  <c:v>5.2631578947368425E-2</c:v>
                </c:pt>
                <c:pt idx="6">
                  <c:v>6.3829787234042548E-2</c:v>
                </c:pt>
                <c:pt idx="7">
                  <c:v>7.5268817204301092E-2</c:v>
                </c:pt>
                <c:pt idx="8">
                  <c:v>8.6956521739130432E-2</c:v>
                </c:pt>
                <c:pt idx="9">
                  <c:v>9.8901098901098897E-2</c:v>
                </c:pt>
                <c:pt idx="10">
                  <c:v>0.11111111111111112</c:v>
                </c:pt>
                <c:pt idx="11">
                  <c:v>0.12359550561797752</c:v>
                </c:pt>
                <c:pt idx="12">
                  <c:v>0.13636363636363635</c:v>
                </c:pt>
                <c:pt idx="13">
                  <c:v>0.14942528735632185</c:v>
                </c:pt>
                <c:pt idx="14">
                  <c:v>0.16279069767441862</c:v>
                </c:pt>
                <c:pt idx="15">
                  <c:v>0.17647058823529413</c:v>
                </c:pt>
                <c:pt idx="16">
                  <c:v>0.19047619047619049</c:v>
                </c:pt>
                <c:pt idx="17">
                  <c:v>0.20481927710843376</c:v>
                </c:pt>
                <c:pt idx="18">
                  <c:v>0.21951219512195119</c:v>
                </c:pt>
                <c:pt idx="19">
                  <c:v>0.23456790123456789</c:v>
                </c:pt>
                <c:pt idx="20">
                  <c:v>0.25</c:v>
                </c:pt>
                <c:pt idx="21">
                  <c:v>0.26582278481012656</c:v>
                </c:pt>
                <c:pt idx="22">
                  <c:v>0.28205128205128205</c:v>
                </c:pt>
                <c:pt idx="23">
                  <c:v>0.29870129870129869</c:v>
                </c:pt>
                <c:pt idx="24">
                  <c:v>0.31578947368421051</c:v>
                </c:pt>
                <c:pt idx="25">
                  <c:v>0.33333333333333331</c:v>
                </c:pt>
                <c:pt idx="26">
                  <c:v>0.35135135135135137</c:v>
                </c:pt>
                <c:pt idx="27">
                  <c:v>0.36986301369863017</c:v>
                </c:pt>
                <c:pt idx="28">
                  <c:v>0.38888888888888895</c:v>
                </c:pt>
                <c:pt idx="29">
                  <c:v>0.40845070422535212</c:v>
                </c:pt>
                <c:pt idx="30">
                  <c:v>0.4285714285714286</c:v>
                </c:pt>
                <c:pt idx="31">
                  <c:v>0.44927536231884063</c:v>
                </c:pt>
                <c:pt idx="32">
                  <c:v>0.4705882352941177</c:v>
                </c:pt>
                <c:pt idx="33">
                  <c:v>0.49253731343283591</c:v>
                </c:pt>
                <c:pt idx="34">
                  <c:v>0.51515151515151525</c:v>
                </c:pt>
                <c:pt idx="35">
                  <c:v>0.53846153846153844</c:v>
                </c:pt>
              </c:numCache>
            </c:numRef>
          </c:xVal>
          <c:yVal>
            <c:numRef>
              <c:f>'5-Stage Absorber'!$R$8:$R$43</c:f>
              <c:numCache>
                <c:formatCode>0.0000</c:formatCode>
                <c:ptCount val="36"/>
                <c:pt idx="0">
                  <c:v>0</c:v>
                </c:pt>
                <c:pt idx="1">
                  <c:v>3.5231004485670699E-4</c:v>
                </c:pt>
                <c:pt idx="2">
                  <c:v>7.1220691533117073E-4</c:v>
                </c:pt>
                <c:pt idx="3">
                  <c:v>1.0656035143295046E-3</c:v>
                </c:pt>
                <c:pt idx="4">
                  <c:v>1.4041493467221767E-3</c:v>
                </c:pt>
                <c:pt idx="5">
                  <c:v>1.7236635790316074E-3</c:v>
                </c:pt>
                <c:pt idx="6">
                  <c:v>2.0228800732741605E-3</c:v>
                </c:pt>
                <c:pt idx="7">
                  <c:v>2.3024567885917835E-3</c:v>
                </c:pt>
                <c:pt idx="8">
                  <c:v>2.564208479577724E-3</c:v>
                </c:pt>
                <c:pt idx="9">
                  <c:v>2.8105268988325703E-3</c:v>
                </c:pt>
                <c:pt idx="10">
                  <c:v>3.0439571807542413E-3</c:v>
                </c:pt>
                <c:pt idx="11">
                  <c:v>3.2669029960196621E-3</c:v>
                </c:pt>
                <c:pt idx="12">
                  <c:v>3.4814365561752704E-3</c:v>
                </c:pt>
                <c:pt idx="13">
                  <c:v>3.6891926829421937E-3</c:v>
                </c:pt>
                <c:pt idx="14">
                  <c:v>3.8913289703718405E-3</c:v>
                </c:pt>
                <c:pt idx="15">
                  <c:v>4.0885365777639706E-3</c:v>
                </c:pt>
                <c:pt idx="16">
                  <c:v>4.281088410852207E-3</c:v>
                </c:pt>
                <c:pt idx="17">
                  <c:v>4.4689133927742772E-3</c:v>
                </c:pt>
                <c:pt idx="18">
                  <c:v>4.6516872124079062E-3</c:v>
                </c:pt>
                <c:pt idx="19">
                  <c:v>4.8289313865035608E-3</c:v>
                </c:pt>
                <c:pt idx="20">
                  <c:v>5.000113706633876E-3</c:v>
                </c:pt>
                <c:pt idx="21">
                  <c:v>5.164744186229895E-3</c:v>
                </c:pt>
                <c:pt idx="22">
                  <c:v>5.3224615005247403E-3</c:v>
                </c:pt>
                <c:pt idx="23">
                  <c:v>5.4731056453787121E-3</c:v>
                </c:pt>
                <c:pt idx="24">
                  <c:v>5.6167731498866355E-3</c:v>
                </c:pt>
                <c:pt idx="25">
                  <c:v>5.7538516799376894E-3</c:v>
                </c:pt>
                <c:pt idx="26">
                  <c:v>5.8850312802837326E-3</c:v>
                </c:pt>
                <c:pt idx="27">
                  <c:v>6.0112898332385575E-3</c:v>
                </c:pt>
                <c:pt idx="28">
                  <c:v>6.1338505725549225E-3</c:v>
                </c:pt>
                <c:pt idx="29">
                  <c:v>6.2541096891312138E-3</c:v>
                </c:pt>
                <c:pt idx="30">
                  <c:v>6.373532207676464E-3</c:v>
                </c:pt>
                <c:pt idx="31">
                  <c:v>6.4935144067577331E-3</c:v>
                </c:pt>
                <c:pt idx="32">
                  <c:v>6.6152111060471799E-3</c:v>
                </c:pt>
                <c:pt idx="33">
                  <c:v>6.7393261633715163E-3</c:v>
                </c:pt>
                <c:pt idx="34">
                  <c:v>6.8658645231124207E-3</c:v>
                </c:pt>
                <c:pt idx="35">
                  <c:v>6.9938441543629382E-3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65-412C-BF7D-C3F388DEEEAF}"/>
            </c:ext>
          </c:extLst>
        </c:ser>
        <c:ser>
          <c:idx val="2"/>
          <c:order val="2"/>
          <c:tx>
            <c:v>Stairs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'5-Stage Absorber'!$D$14:$D$24</c:f>
              <c:numCache>
                <c:formatCode>0.0000</c:formatCode>
                <c:ptCount val="11"/>
                <c:pt idx="0">
                  <c:v>0</c:v>
                </c:pt>
                <c:pt idx="1">
                  <c:v>2.9236287356166117E-2</c:v>
                </c:pt>
                <c:pt idx="2">
                  <c:v>2.9236287356166117E-2</c:v>
                </c:pt>
                <c:pt idx="3">
                  <c:v>5.7955130897554177E-2</c:v>
                </c:pt>
                <c:pt idx="4">
                  <c:v>5.7955130897554177E-2</c:v>
                </c:pt>
                <c:pt idx="5">
                  <c:v>9.4065371872483289E-2</c:v>
                </c:pt>
                <c:pt idx="6">
                  <c:v>9.4065371872483289E-2</c:v>
                </c:pt>
                <c:pt idx="7">
                  <c:v>0.15497092537218085</c:v>
                </c:pt>
                <c:pt idx="8">
                  <c:v>0.15497092537218085</c:v>
                </c:pt>
                <c:pt idx="9">
                  <c:v>0.30936645945233976</c:v>
                </c:pt>
                <c:pt idx="10">
                  <c:v>0.30936645945233976</c:v>
                </c:pt>
              </c:numCache>
            </c:numRef>
          </c:xVal>
          <c:yVal>
            <c:numRef>
              <c:f>'5-Stage Absorber'!$E$14:$E$24</c:f>
              <c:numCache>
                <c:formatCode>0.0000</c:formatCode>
                <c:ptCount val="11"/>
                <c:pt idx="0">
                  <c:v>1.0101010108081001E-3</c:v>
                </c:pt>
                <c:pt idx="1">
                  <c:v>1.0101010108081001E-3</c:v>
                </c:pt>
                <c:pt idx="2">
                  <c:v>1.8692259171099561E-3</c:v>
                </c:pt>
                <c:pt idx="3">
                  <c:v>1.8692259171099561E-3</c:v>
                </c:pt>
                <c:pt idx="4">
                  <c:v>2.7131454430749714E-3</c:v>
                </c:pt>
                <c:pt idx="5">
                  <c:v>2.7131454430749714E-3</c:v>
                </c:pt>
                <c:pt idx="6">
                  <c:v>3.7742653799598585E-3</c:v>
                </c:pt>
                <c:pt idx="7">
                  <c:v>3.7742653799598585E-3</c:v>
                </c:pt>
                <c:pt idx="8">
                  <c:v>5.5640096558401729E-3</c:v>
                </c:pt>
                <c:pt idx="9">
                  <c:v>5.5640096558401729E-3</c:v>
                </c:pt>
                <c:pt idx="10">
                  <c:v>1.0101010101010102E-2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65-412C-BF7D-C3F388DEE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97904"/>
        <c:axId val="293298464"/>
      </c:scatterChart>
      <c:valAx>
        <c:axId val="293297904"/>
        <c:scaling>
          <c:orientation val="minMax"/>
          <c:max val="0.35000000000000003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 ratio)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8464"/>
        <c:crosses val="autoZero"/>
        <c:crossBetween val="midCat"/>
        <c:majorUnit val="5.000000000000001E-2"/>
      </c:valAx>
      <c:valAx>
        <c:axId val="293298464"/>
        <c:scaling>
          <c:orientation val="minMax"/>
          <c:max val="1.2000000000000002E-2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ratio)</a:t>
                </a:r>
              </a:p>
            </c:rich>
          </c:tx>
          <c:layout>
            <c:manualLayout>
              <c:xMode val="edge"/>
              <c:yMode val="edge"/>
              <c:x val="2.1970149198648901E-2"/>
              <c:y val="0.38405350748651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7904"/>
        <c:crosses val="autoZero"/>
        <c:crossBetween val="midCat"/>
        <c:majorUnit val="1.0000000000000002E-3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7563358426350548"/>
          <c:y val="0.11116221593043887"/>
          <c:w val="0.15307721150240836"/>
          <c:h val="0.15367266933366958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Methanol - Water VLE (10</a:t>
            </a:r>
            <a:r>
              <a:rPr lang="en-US" sz="2000" baseline="30000">
                <a:solidFill>
                  <a:sysClr val="windowText" lastClr="000000"/>
                </a:solidFill>
              </a:rPr>
              <a:t>o</a:t>
            </a:r>
            <a:r>
              <a:rPr lang="en-US" sz="2000">
                <a:solidFill>
                  <a:sysClr val="windowText" lastClr="000000"/>
                </a:solidFill>
              </a:rPr>
              <a:t>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4898561341579"/>
          <c:y val="9.9835959639292607E-2"/>
          <c:w val="0.83834594877368507"/>
          <c:h val="0.75200069887017584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tx1"/>
                </a:solidFill>
                <a:prstDash val="dash"/>
              </a:ln>
              <a:effectLst/>
            </c:spPr>
            <c:trendlineType val="poly"/>
            <c:order val="6"/>
            <c:intercept val="0"/>
            <c:dispRSqr val="1"/>
            <c:dispEq val="1"/>
            <c:trendlineLbl>
              <c:layout>
                <c:manualLayout>
                  <c:x val="0.35164835164835168"/>
                  <c:y val="0.53454431058484286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'Pxy Data'!$D$5:$D$45</c:f>
              <c:numCache>
                <c:formatCode>General</c:formatCode>
                <c:ptCount val="4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</c:numCache>
            </c:numRef>
          </c:xVal>
          <c:yVal>
            <c:numRef>
              <c:f>'Pxy Data'!$E$5:$E$45</c:f>
              <c:numCache>
                <c:formatCode>General</c:formatCode>
                <c:ptCount val="41"/>
                <c:pt idx="0">
                  <c:v>0</c:v>
                </c:pt>
                <c:pt idx="1">
                  <c:v>0.1366</c:v>
                </c:pt>
                <c:pt idx="2">
                  <c:v>0.23718</c:v>
                </c:pt>
                <c:pt idx="3">
                  <c:v>0.31435000000000002</c:v>
                </c:pt>
                <c:pt idx="4">
                  <c:v>0.37546000000000002</c:v>
                </c:pt>
                <c:pt idx="5">
                  <c:v>0.42508000000000001</c:v>
                </c:pt>
                <c:pt idx="6">
                  <c:v>0.46618999999999999</c:v>
                </c:pt>
                <c:pt idx="7">
                  <c:v>0.50083</c:v>
                </c:pt>
                <c:pt idx="8">
                  <c:v>0.53042999999999996</c:v>
                </c:pt>
                <c:pt idx="9">
                  <c:v>0.55603999999999998</c:v>
                </c:pt>
                <c:pt idx="10">
                  <c:v>0.57843999999999995</c:v>
                </c:pt>
                <c:pt idx="11">
                  <c:v>0.59819999999999995</c:v>
                </c:pt>
                <c:pt idx="12">
                  <c:v>0.61578999999999995</c:v>
                </c:pt>
                <c:pt idx="13">
                  <c:v>0.63154999999999994</c:v>
                </c:pt>
                <c:pt idx="14">
                  <c:v>0.64578000000000002</c:v>
                </c:pt>
                <c:pt idx="15">
                  <c:v>0.65869999999999995</c:v>
                </c:pt>
                <c:pt idx="16">
                  <c:v>0.67049999999999998</c:v>
                </c:pt>
                <c:pt idx="17">
                  <c:v>0.68132000000000004</c:v>
                </c:pt>
                <c:pt idx="18">
                  <c:v>0.69130000000000003</c:v>
                </c:pt>
                <c:pt idx="19">
                  <c:v>0.70055000000000001</c:v>
                </c:pt>
                <c:pt idx="20">
                  <c:v>0.70914999999999995</c:v>
                </c:pt>
                <c:pt idx="21">
                  <c:v>0.71716999999999997</c:v>
                </c:pt>
                <c:pt idx="22">
                  <c:v>0.72468999999999995</c:v>
                </c:pt>
                <c:pt idx="23">
                  <c:v>0.73175999999999997</c:v>
                </c:pt>
                <c:pt idx="24">
                  <c:v>0.73843000000000003</c:v>
                </c:pt>
                <c:pt idx="25">
                  <c:v>0.74473999999999996</c:v>
                </c:pt>
                <c:pt idx="26">
                  <c:v>0.75073000000000001</c:v>
                </c:pt>
                <c:pt idx="27">
                  <c:v>0.75641999999999998</c:v>
                </c:pt>
                <c:pt idx="28">
                  <c:v>0.76185999999999998</c:v>
                </c:pt>
                <c:pt idx="29">
                  <c:v>0.76705999999999996</c:v>
                </c:pt>
                <c:pt idx="30">
                  <c:v>0.77203999999999995</c:v>
                </c:pt>
                <c:pt idx="31">
                  <c:v>0.77683000000000002</c:v>
                </c:pt>
                <c:pt idx="32">
                  <c:v>0.78144000000000002</c:v>
                </c:pt>
                <c:pt idx="33">
                  <c:v>0.78590000000000004</c:v>
                </c:pt>
                <c:pt idx="34">
                  <c:v>0.79020000000000001</c:v>
                </c:pt>
                <c:pt idx="35">
                  <c:v>0.79437999999999998</c:v>
                </c:pt>
                <c:pt idx="36">
                  <c:v>0.79842999999999997</c:v>
                </c:pt>
                <c:pt idx="37">
                  <c:v>0.80237000000000003</c:v>
                </c:pt>
                <c:pt idx="38">
                  <c:v>0.80620999999999998</c:v>
                </c:pt>
                <c:pt idx="39">
                  <c:v>0.80994999999999995</c:v>
                </c:pt>
                <c:pt idx="40">
                  <c:v>0.81361000000000006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63F-4439-A6A1-A90E50FC190F}"/>
            </c:ext>
          </c:extLst>
        </c:ser>
        <c:ser>
          <c:idx val="3"/>
          <c:order val="1"/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'Pxy Data'!$D$45:$D$105</c:f>
              <c:numCache>
                <c:formatCode>General</c:formatCode>
                <c:ptCount val="6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0.51</c:v>
                </c:pt>
                <c:pt idx="12">
                  <c:v>0.52</c:v>
                </c:pt>
                <c:pt idx="13">
                  <c:v>0.53</c:v>
                </c:pt>
                <c:pt idx="14">
                  <c:v>0.54</c:v>
                </c:pt>
                <c:pt idx="15">
                  <c:v>0.55000000000000004</c:v>
                </c:pt>
                <c:pt idx="16">
                  <c:v>0.56000000000000005</c:v>
                </c:pt>
                <c:pt idx="17">
                  <c:v>0.56999999999999995</c:v>
                </c:pt>
                <c:pt idx="18">
                  <c:v>0.57999999999999996</c:v>
                </c:pt>
                <c:pt idx="19">
                  <c:v>0.59</c:v>
                </c:pt>
                <c:pt idx="20">
                  <c:v>0.6</c:v>
                </c:pt>
                <c:pt idx="21">
                  <c:v>0.61</c:v>
                </c:pt>
                <c:pt idx="22">
                  <c:v>0.62</c:v>
                </c:pt>
                <c:pt idx="23">
                  <c:v>0.63</c:v>
                </c:pt>
                <c:pt idx="24">
                  <c:v>0.64</c:v>
                </c:pt>
                <c:pt idx="25">
                  <c:v>0.65</c:v>
                </c:pt>
                <c:pt idx="26">
                  <c:v>0.66</c:v>
                </c:pt>
                <c:pt idx="27">
                  <c:v>0.67</c:v>
                </c:pt>
                <c:pt idx="28">
                  <c:v>0.68</c:v>
                </c:pt>
                <c:pt idx="29">
                  <c:v>0.69</c:v>
                </c:pt>
                <c:pt idx="30">
                  <c:v>0.7</c:v>
                </c:pt>
                <c:pt idx="31">
                  <c:v>0.71</c:v>
                </c:pt>
                <c:pt idx="32">
                  <c:v>0.72</c:v>
                </c:pt>
                <c:pt idx="33">
                  <c:v>0.73</c:v>
                </c:pt>
                <c:pt idx="34">
                  <c:v>0.74</c:v>
                </c:pt>
                <c:pt idx="35">
                  <c:v>0.75</c:v>
                </c:pt>
                <c:pt idx="36">
                  <c:v>0.76</c:v>
                </c:pt>
                <c:pt idx="37">
                  <c:v>0.77</c:v>
                </c:pt>
                <c:pt idx="38">
                  <c:v>0.78</c:v>
                </c:pt>
                <c:pt idx="39">
                  <c:v>0.79</c:v>
                </c:pt>
                <c:pt idx="40">
                  <c:v>0.8</c:v>
                </c:pt>
                <c:pt idx="41">
                  <c:v>0.81</c:v>
                </c:pt>
                <c:pt idx="42">
                  <c:v>0.82</c:v>
                </c:pt>
                <c:pt idx="43">
                  <c:v>0.83</c:v>
                </c:pt>
                <c:pt idx="44">
                  <c:v>0.84</c:v>
                </c:pt>
                <c:pt idx="45">
                  <c:v>0.85</c:v>
                </c:pt>
                <c:pt idx="46">
                  <c:v>0.86</c:v>
                </c:pt>
                <c:pt idx="47">
                  <c:v>0.87</c:v>
                </c:pt>
                <c:pt idx="48">
                  <c:v>0.88</c:v>
                </c:pt>
                <c:pt idx="49">
                  <c:v>0.89</c:v>
                </c:pt>
                <c:pt idx="50">
                  <c:v>0.9</c:v>
                </c:pt>
                <c:pt idx="51">
                  <c:v>0.91</c:v>
                </c:pt>
                <c:pt idx="52">
                  <c:v>0.92</c:v>
                </c:pt>
                <c:pt idx="53">
                  <c:v>0.93</c:v>
                </c:pt>
                <c:pt idx="54">
                  <c:v>0.94</c:v>
                </c:pt>
                <c:pt idx="55">
                  <c:v>0.95</c:v>
                </c:pt>
                <c:pt idx="56">
                  <c:v>0.96</c:v>
                </c:pt>
                <c:pt idx="57">
                  <c:v>0.97</c:v>
                </c:pt>
                <c:pt idx="58">
                  <c:v>0.98</c:v>
                </c:pt>
                <c:pt idx="59">
                  <c:v>0.99</c:v>
                </c:pt>
                <c:pt idx="60">
                  <c:v>1</c:v>
                </c:pt>
              </c:numCache>
            </c:numRef>
          </c:xVal>
          <c:yVal>
            <c:numRef>
              <c:f>'Pxy Data'!$E$45:$E$105</c:f>
              <c:numCache>
                <c:formatCode>General</c:formatCode>
                <c:ptCount val="61"/>
                <c:pt idx="0">
                  <c:v>0.81361000000000006</c:v>
                </c:pt>
                <c:pt idx="1">
                  <c:v>0.81720000000000004</c:v>
                </c:pt>
                <c:pt idx="2">
                  <c:v>0.82071000000000005</c:v>
                </c:pt>
                <c:pt idx="3">
                  <c:v>0.82416</c:v>
                </c:pt>
                <c:pt idx="4">
                  <c:v>0.82755000000000001</c:v>
                </c:pt>
                <c:pt idx="5">
                  <c:v>0.83087999999999995</c:v>
                </c:pt>
                <c:pt idx="6">
                  <c:v>0.83416999999999997</c:v>
                </c:pt>
                <c:pt idx="7">
                  <c:v>0.83740999999999999</c:v>
                </c:pt>
                <c:pt idx="8">
                  <c:v>0.84060999999999997</c:v>
                </c:pt>
                <c:pt idx="9">
                  <c:v>0.84377000000000002</c:v>
                </c:pt>
                <c:pt idx="10">
                  <c:v>0.84691000000000005</c:v>
                </c:pt>
                <c:pt idx="11">
                  <c:v>0.85001000000000004</c:v>
                </c:pt>
                <c:pt idx="12">
                  <c:v>0.85307999999999995</c:v>
                </c:pt>
                <c:pt idx="13">
                  <c:v>0.85612999999999995</c:v>
                </c:pt>
                <c:pt idx="14">
                  <c:v>0.85916000000000003</c:v>
                </c:pt>
                <c:pt idx="15">
                  <c:v>0.86216999999999999</c:v>
                </c:pt>
                <c:pt idx="16">
                  <c:v>0.86516000000000004</c:v>
                </c:pt>
                <c:pt idx="17">
                  <c:v>0.86814000000000002</c:v>
                </c:pt>
                <c:pt idx="18">
                  <c:v>0.87111000000000005</c:v>
                </c:pt>
                <c:pt idx="19">
                  <c:v>0.87407000000000001</c:v>
                </c:pt>
                <c:pt idx="20">
                  <c:v>0.87700999999999996</c:v>
                </c:pt>
                <c:pt idx="21">
                  <c:v>0.87995999999999996</c:v>
                </c:pt>
                <c:pt idx="22">
                  <c:v>0.88288999999999995</c:v>
                </c:pt>
                <c:pt idx="23">
                  <c:v>0.88582000000000005</c:v>
                </c:pt>
                <c:pt idx="24">
                  <c:v>0.88875000000000004</c:v>
                </c:pt>
                <c:pt idx="25">
                  <c:v>0.89168000000000003</c:v>
                </c:pt>
                <c:pt idx="26">
                  <c:v>0.89461000000000002</c:v>
                </c:pt>
                <c:pt idx="27">
                  <c:v>0.89754</c:v>
                </c:pt>
                <c:pt idx="28">
                  <c:v>0.90046999999999999</c:v>
                </c:pt>
                <c:pt idx="29">
                  <c:v>0.90339999999999998</c:v>
                </c:pt>
                <c:pt idx="30">
                  <c:v>0.90634000000000003</c:v>
                </c:pt>
                <c:pt idx="31">
                  <c:v>0.90927999999999998</c:v>
                </c:pt>
                <c:pt idx="32">
                  <c:v>0.91224000000000005</c:v>
                </c:pt>
                <c:pt idx="33">
                  <c:v>0.91518999999999995</c:v>
                </c:pt>
                <c:pt idx="34">
                  <c:v>0.91815999999999998</c:v>
                </c:pt>
                <c:pt idx="35">
                  <c:v>0.92113</c:v>
                </c:pt>
                <c:pt idx="36">
                  <c:v>0.92412000000000005</c:v>
                </c:pt>
                <c:pt idx="37">
                  <c:v>0.92710999999999999</c:v>
                </c:pt>
                <c:pt idx="38">
                  <c:v>0.93011999999999995</c:v>
                </c:pt>
                <c:pt idx="39">
                  <c:v>0.93313000000000001</c:v>
                </c:pt>
                <c:pt idx="40">
                  <c:v>0.93615999999999999</c:v>
                </c:pt>
                <c:pt idx="41">
                  <c:v>0.93920000000000003</c:v>
                </c:pt>
                <c:pt idx="42">
                  <c:v>0.94225999999999999</c:v>
                </c:pt>
                <c:pt idx="43">
                  <c:v>0.94533</c:v>
                </c:pt>
                <c:pt idx="44">
                  <c:v>0.94840999999999998</c:v>
                </c:pt>
                <c:pt idx="45">
                  <c:v>0.95150999999999997</c:v>
                </c:pt>
                <c:pt idx="46">
                  <c:v>0.95462000000000002</c:v>
                </c:pt>
                <c:pt idx="47">
                  <c:v>0.95774999999999999</c:v>
                </c:pt>
                <c:pt idx="48">
                  <c:v>0.96089000000000002</c:v>
                </c:pt>
                <c:pt idx="49">
                  <c:v>0.96404999999999996</c:v>
                </c:pt>
                <c:pt idx="50">
                  <c:v>0.96723000000000003</c:v>
                </c:pt>
                <c:pt idx="51">
                  <c:v>0.97041999999999995</c:v>
                </c:pt>
                <c:pt idx="52">
                  <c:v>0.97363</c:v>
                </c:pt>
                <c:pt idx="53">
                  <c:v>0.97685999999999995</c:v>
                </c:pt>
                <c:pt idx="54">
                  <c:v>0.98011000000000004</c:v>
                </c:pt>
                <c:pt idx="55">
                  <c:v>0.98338000000000003</c:v>
                </c:pt>
                <c:pt idx="56">
                  <c:v>0.98665999999999998</c:v>
                </c:pt>
                <c:pt idx="57">
                  <c:v>0.98997000000000002</c:v>
                </c:pt>
                <c:pt idx="58">
                  <c:v>0.99329000000000001</c:v>
                </c:pt>
                <c:pt idx="59">
                  <c:v>0.99663999999999997</c:v>
                </c:pt>
                <c:pt idx="6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63F-4439-A6A1-A90E50FC190F}"/>
            </c:ext>
          </c:extLst>
        </c:ser>
        <c:ser>
          <c:idx val="1"/>
          <c:order val="2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'Pxy Data'!$K$1:$K$2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'Pxy Data'!$L$1:$L$2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B7-4FA5-937D-5D1873E9A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97904"/>
        <c:axId val="293298464"/>
      </c:scatterChart>
      <c:valAx>
        <c:axId val="29329790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 frac)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8464"/>
        <c:crosses val="autoZero"/>
        <c:crossBetween val="midCat"/>
        <c:majorUnit val="0.1"/>
      </c:valAx>
      <c:valAx>
        <c:axId val="29329846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frac)</a:t>
                </a:r>
              </a:p>
            </c:rich>
          </c:tx>
          <c:layout>
            <c:manualLayout>
              <c:xMode val="edge"/>
              <c:yMode val="edge"/>
              <c:x val="2.1970149198648901E-2"/>
              <c:y val="0.38405350748651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7904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Methanol - Water VLE (10</a:t>
            </a:r>
            <a:r>
              <a:rPr lang="en-US" sz="2000" baseline="30000">
                <a:solidFill>
                  <a:sysClr val="windowText" lastClr="000000"/>
                </a:solidFill>
              </a:rPr>
              <a:t>o</a:t>
            </a:r>
            <a:r>
              <a:rPr lang="en-US" sz="2000">
                <a:solidFill>
                  <a:sysClr val="windowText" lastClr="000000"/>
                </a:solidFill>
              </a:rPr>
              <a:t>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tx1"/>
                </a:solidFill>
                <a:prstDash val="dash"/>
              </a:ln>
              <a:effectLst/>
            </c:spPr>
            <c:trendlineType val="poly"/>
            <c:order val="6"/>
            <c:dispRSqr val="1"/>
            <c:dispEq val="1"/>
            <c:trendlineLbl>
              <c:layout>
                <c:manualLayout>
                  <c:x val="-0.21120916345959365"/>
                  <c:y val="2.5449455181738648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'Pxy Data'!$D$5:$D$105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'Pxy Data'!$C$5:$C$105</c:f>
              <c:numCache>
                <c:formatCode>General</c:formatCode>
                <c:ptCount val="101"/>
                <c:pt idx="0">
                  <c:v>9.2119999999999997</c:v>
                </c:pt>
                <c:pt idx="1">
                  <c:v>10.564</c:v>
                </c:pt>
                <c:pt idx="2">
                  <c:v>11.842000000000001</c:v>
                </c:pt>
                <c:pt idx="3">
                  <c:v>13.048999999999999</c:v>
                </c:pt>
                <c:pt idx="4">
                  <c:v>14.191000000000001</c:v>
                </c:pt>
                <c:pt idx="5">
                  <c:v>15.273999999999999</c:v>
                </c:pt>
                <c:pt idx="6">
                  <c:v>16.300999999999998</c:v>
                </c:pt>
                <c:pt idx="7">
                  <c:v>17.276</c:v>
                </c:pt>
                <c:pt idx="8">
                  <c:v>18.202000000000002</c:v>
                </c:pt>
                <c:pt idx="9">
                  <c:v>19.084</c:v>
                </c:pt>
                <c:pt idx="10">
                  <c:v>19.925000000000001</c:v>
                </c:pt>
                <c:pt idx="11">
                  <c:v>20.727</c:v>
                </c:pt>
                <c:pt idx="12">
                  <c:v>21.492999999999999</c:v>
                </c:pt>
                <c:pt idx="13">
                  <c:v>22.225000000000001</c:v>
                </c:pt>
                <c:pt idx="14">
                  <c:v>22.925999999999998</c:v>
                </c:pt>
                <c:pt idx="15">
                  <c:v>23.597999999999999</c:v>
                </c:pt>
                <c:pt idx="16">
                  <c:v>24.244</c:v>
                </c:pt>
                <c:pt idx="17">
                  <c:v>24.864000000000001</c:v>
                </c:pt>
                <c:pt idx="18">
                  <c:v>25.46</c:v>
                </c:pt>
                <c:pt idx="19">
                  <c:v>26.035</c:v>
                </c:pt>
                <c:pt idx="20">
                  <c:v>26.588999999999999</c:v>
                </c:pt>
                <c:pt idx="21">
                  <c:v>27.125</c:v>
                </c:pt>
                <c:pt idx="22">
                  <c:v>27.643000000000001</c:v>
                </c:pt>
                <c:pt idx="23">
                  <c:v>28.143999999999998</c:v>
                </c:pt>
                <c:pt idx="24">
                  <c:v>28.631</c:v>
                </c:pt>
                <c:pt idx="25">
                  <c:v>29.103000000000002</c:v>
                </c:pt>
                <c:pt idx="26">
                  <c:v>29.561</c:v>
                </c:pt>
                <c:pt idx="27">
                  <c:v>30.007999999999999</c:v>
                </c:pt>
                <c:pt idx="28">
                  <c:v>30.443000000000001</c:v>
                </c:pt>
                <c:pt idx="29">
                  <c:v>30.867000000000001</c:v>
                </c:pt>
                <c:pt idx="30">
                  <c:v>31.282</c:v>
                </c:pt>
                <c:pt idx="31">
                  <c:v>31.687000000000001</c:v>
                </c:pt>
                <c:pt idx="32">
                  <c:v>32.084000000000003</c:v>
                </c:pt>
                <c:pt idx="33">
                  <c:v>32.472999999999999</c:v>
                </c:pt>
                <c:pt idx="34">
                  <c:v>32.853999999999999</c:v>
                </c:pt>
                <c:pt idx="35">
                  <c:v>33.228999999999999</c:v>
                </c:pt>
                <c:pt idx="36">
                  <c:v>33.597000000000001</c:v>
                </c:pt>
                <c:pt idx="37">
                  <c:v>33.96</c:v>
                </c:pt>
                <c:pt idx="38">
                  <c:v>34.317999999999998</c:v>
                </c:pt>
                <c:pt idx="39">
                  <c:v>34.67</c:v>
                </c:pt>
                <c:pt idx="40">
                  <c:v>35.018000000000001</c:v>
                </c:pt>
                <c:pt idx="41">
                  <c:v>35.362000000000002</c:v>
                </c:pt>
                <c:pt idx="42">
                  <c:v>35.701999999999998</c:v>
                </c:pt>
                <c:pt idx="43">
                  <c:v>36.039000000000001</c:v>
                </c:pt>
                <c:pt idx="44">
                  <c:v>36.372</c:v>
                </c:pt>
                <c:pt idx="45">
                  <c:v>36.703000000000003</c:v>
                </c:pt>
                <c:pt idx="46">
                  <c:v>37.030999999999999</c:v>
                </c:pt>
                <c:pt idx="47">
                  <c:v>37.356000000000002</c:v>
                </c:pt>
                <c:pt idx="48">
                  <c:v>37.68</c:v>
                </c:pt>
                <c:pt idx="49">
                  <c:v>38.002000000000002</c:v>
                </c:pt>
                <c:pt idx="50">
                  <c:v>38.322000000000003</c:v>
                </c:pt>
                <c:pt idx="51">
                  <c:v>38.640999999999998</c:v>
                </c:pt>
                <c:pt idx="52">
                  <c:v>38.957999999999998</c:v>
                </c:pt>
                <c:pt idx="53">
                  <c:v>39.274999999999999</c:v>
                </c:pt>
                <c:pt idx="54">
                  <c:v>39.591000000000001</c:v>
                </c:pt>
                <c:pt idx="55">
                  <c:v>39.905999999999999</c:v>
                </c:pt>
                <c:pt idx="56">
                  <c:v>40.22</c:v>
                </c:pt>
                <c:pt idx="57">
                  <c:v>40.533999999999999</c:v>
                </c:pt>
                <c:pt idx="58">
                  <c:v>40.847999999999999</c:v>
                </c:pt>
                <c:pt idx="59">
                  <c:v>41.161000000000001</c:v>
                </c:pt>
                <c:pt idx="60">
                  <c:v>41.475000000000001</c:v>
                </c:pt>
                <c:pt idx="61">
                  <c:v>41.787999999999997</c:v>
                </c:pt>
                <c:pt idx="62">
                  <c:v>42.101999999999997</c:v>
                </c:pt>
                <c:pt idx="63">
                  <c:v>42.417000000000002</c:v>
                </c:pt>
                <c:pt idx="64">
                  <c:v>42.731000000000002</c:v>
                </c:pt>
                <c:pt idx="65">
                  <c:v>43.045999999999999</c:v>
                </c:pt>
                <c:pt idx="66">
                  <c:v>43.362000000000002</c:v>
                </c:pt>
                <c:pt idx="67">
                  <c:v>43.677999999999997</c:v>
                </c:pt>
                <c:pt idx="68">
                  <c:v>43.994999999999997</c:v>
                </c:pt>
                <c:pt idx="69">
                  <c:v>44.313000000000002</c:v>
                </c:pt>
                <c:pt idx="70">
                  <c:v>44.631</c:v>
                </c:pt>
                <c:pt idx="71">
                  <c:v>44.951000000000001</c:v>
                </c:pt>
                <c:pt idx="72">
                  <c:v>45.271999999999998</c:v>
                </c:pt>
                <c:pt idx="73">
                  <c:v>45.593000000000004</c:v>
                </c:pt>
                <c:pt idx="74">
                  <c:v>45.915999999999997</c:v>
                </c:pt>
                <c:pt idx="75">
                  <c:v>46.24</c:v>
                </c:pt>
                <c:pt idx="76">
                  <c:v>46.564999999999998</c:v>
                </c:pt>
                <c:pt idx="77">
                  <c:v>46.892000000000003</c:v>
                </c:pt>
                <c:pt idx="78">
                  <c:v>47.219000000000001</c:v>
                </c:pt>
                <c:pt idx="79">
                  <c:v>47.548000000000002</c:v>
                </c:pt>
                <c:pt idx="80">
                  <c:v>47.878999999999998</c:v>
                </c:pt>
                <c:pt idx="81">
                  <c:v>48.21</c:v>
                </c:pt>
                <c:pt idx="82">
                  <c:v>48.543999999999997</c:v>
                </c:pt>
                <c:pt idx="83">
                  <c:v>48.878</c:v>
                </c:pt>
                <c:pt idx="84">
                  <c:v>49.213999999999999</c:v>
                </c:pt>
                <c:pt idx="85">
                  <c:v>49.552</c:v>
                </c:pt>
                <c:pt idx="86">
                  <c:v>49.890999999999998</c:v>
                </c:pt>
                <c:pt idx="87">
                  <c:v>50.231999999999999</c:v>
                </c:pt>
                <c:pt idx="88">
                  <c:v>50.573999999999998</c:v>
                </c:pt>
                <c:pt idx="89">
                  <c:v>50.917999999999999</c:v>
                </c:pt>
                <c:pt idx="90">
                  <c:v>51.264000000000003</c:v>
                </c:pt>
                <c:pt idx="91">
                  <c:v>51.610999999999997</c:v>
                </c:pt>
                <c:pt idx="92">
                  <c:v>51.96</c:v>
                </c:pt>
                <c:pt idx="93">
                  <c:v>52.31</c:v>
                </c:pt>
                <c:pt idx="94">
                  <c:v>52.661999999999999</c:v>
                </c:pt>
                <c:pt idx="95">
                  <c:v>53.015999999999998</c:v>
                </c:pt>
                <c:pt idx="96">
                  <c:v>53.372</c:v>
                </c:pt>
                <c:pt idx="97">
                  <c:v>53.728999999999999</c:v>
                </c:pt>
                <c:pt idx="98">
                  <c:v>54.088000000000001</c:v>
                </c:pt>
                <c:pt idx="99">
                  <c:v>54.448</c:v>
                </c:pt>
                <c:pt idx="100">
                  <c:v>54.811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17-4788-9241-879326EB8E6C}"/>
            </c:ext>
          </c:extLst>
        </c:ser>
        <c:ser>
          <c:idx val="0"/>
          <c:order val="1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tx1"/>
                </a:solidFill>
                <a:prstDash val="dash"/>
              </a:ln>
              <a:effectLst/>
            </c:spPr>
            <c:trendlineType val="poly"/>
            <c:order val="6"/>
            <c:dispRSqr val="1"/>
            <c:dispEq val="1"/>
            <c:trendlineLbl>
              <c:layout>
                <c:manualLayout>
                  <c:x val="-9.6960572236162793E-3"/>
                  <c:y val="0.6502392533410770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'Pxy Data'!$E$5:$E$105</c:f>
              <c:numCache>
                <c:formatCode>General</c:formatCode>
                <c:ptCount val="101"/>
                <c:pt idx="0">
                  <c:v>0</c:v>
                </c:pt>
                <c:pt idx="1">
                  <c:v>0.1366</c:v>
                </c:pt>
                <c:pt idx="2">
                  <c:v>0.23718</c:v>
                </c:pt>
                <c:pt idx="3">
                  <c:v>0.31435000000000002</c:v>
                </c:pt>
                <c:pt idx="4">
                  <c:v>0.37546000000000002</c:v>
                </c:pt>
                <c:pt idx="5">
                  <c:v>0.42508000000000001</c:v>
                </c:pt>
                <c:pt idx="6">
                  <c:v>0.46618999999999999</c:v>
                </c:pt>
                <c:pt idx="7">
                  <c:v>0.50083</c:v>
                </c:pt>
                <c:pt idx="8">
                  <c:v>0.53042999999999996</c:v>
                </c:pt>
                <c:pt idx="9">
                  <c:v>0.55603999999999998</c:v>
                </c:pt>
                <c:pt idx="10">
                  <c:v>0.57843999999999995</c:v>
                </c:pt>
                <c:pt idx="11">
                  <c:v>0.59819999999999995</c:v>
                </c:pt>
                <c:pt idx="12">
                  <c:v>0.61578999999999995</c:v>
                </c:pt>
                <c:pt idx="13">
                  <c:v>0.63154999999999994</c:v>
                </c:pt>
                <c:pt idx="14">
                  <c:v>0.64578000000000002</c:v>
                </c:pt>
                <c:pt idx="15">
                  <c:v>0.65869999999999995</c:v>
                </c:pt>
                <c:pt idx="16">
                  <c:v>0.67049999999999998</c:v>
                </c:pt>
                <c:pt idx="17">
                  <c:v>0.68132000000000004</c:v>
                </c:pt>
                <c:pt idx="18">
                  <c:v>0.69130000000000003</c:v>
                </c:pt>
                <c:pt idx="19">
                  <c:v>0.70055000000000001</c:v>
                </c:pt>
                <c:pt idx="20">
                  <c:v>0.70914999999999995</c:v>
                </c:pt>
                <c:pt idx="21">
                  <c:v>0.71716999999999997</c:v>
                </c:pt>
                <c:pt idx="22">
                  <c:v>0.72468999999999995</c:v>
                </c:pt>
                <c:pt idx="23">
                  <c:v>0.73175999999999997</c:v>
                </c:pt>
                <c:pt idx="24">
                  <c:v>0.73843000000000003</c:v>
                </c:pt>
                <c:pt idx="25">
                  <c:v>0.74473999999999996</c:v>
                </c:pt>
                <c:pt idx="26">
                  <c:v>0.75073000000000001</c:v>
                </c:pt>
                <c:pt idx="27">
                  <c:v>0.75641999999999998</c:v>
                </c:pt>
                <c:pt idx="28">
                  <c:v>0.76185999999999998</c:v>
                </c:pt>
                <c:pt idx="29">
                  <c:v>0.76705999999999996</c:v>
                </c:pt>
                <c:pt idx="30">
                  <c:v>0.77203999999999995</c:v>
                </c:pt>
                <c:pt idx="31">
                  <c:v>0.77683000000000002</c:v>
                </c:pt>
                <c:pt idx="32">
                  <c:v>0.78144000000000002</c:v>
                </c:pt>
                <c:pt idx="33">
                  <c:v>0.78590000000000004</c:v>
                </c:pt>
                <c:pt idx="34">
                  <c:v>0.79020000000000001</c:v>
                </c:pt>
                <c:pt idx="35">
                  <c:v>0.79437999999999998</c:v>
                </c:pt>
                <c:pt idx="36">
                  <c:v>0.79842999999999997</c:v>
                </c:pt>
                <c:pt idx="37">
                  <c:v>0.80237000000000003</c:v>
                </c:pt>
                <c:pt idx="38">
                  <c:v>0.80620999999999998</c:v>
                </c:pt>
                <c:pt idx="39">
                  <c:v>0.80994999999999995</c:v>
                </c:pt>
                <c:pt idx="40">
                  <c:v>0.81361000000000006</c:v>
                </c:pt>
                <c:pt idx="41">
                  <c:v>0.81720000000000004</c:v>
                </c:pt>
                <c:pt idx="42">
                  <c:v>0.82071000000000005</c:v>
                </c:pt>
                <c:pt idx="43">
                  <c:v>0.82416</c:v>
                </c:pt>
                <c:pt idx="44">
                  <c:v>0.82755000000000001</c:v>
                </c:pt>
                <c:pt idx="45">
                  <c:v>0.83087999999999995</c:v>
                </c:pt>
                <c:pt idx="46">
                  <c:v>0.83416999999999997</c:v>
                </c:pt>
                <c:pt idx="47">
                  <c:v>0.83740999999999999</c:v>
                </c:pt>
                <c:pt idx="48">
                  <c:v>0.84060999999999997</c:v>
                </c:pt>
                <c:pt idx="49">
                  <c:v>0.84377000000000002</c:v>
                </c:pt>
                <c:pt idx="50">
                  <c:v>0.84691000000000005</c:v>
                </c:pt>
                <c:pt idx="51">
                  <c:v>0.85001000000000004</c:v>
                </c:pt>
                <c:pt idx="52">
                  <c:v>0.85307999999999995</c:v>
                </c:pt>
                <c:pt idx="53">
                  <c:v>0.85612999999999995</c:v>
                </c:pt>
                <c:pt idx="54">
                  <c:v>0.85916000000000003</c:v>
                </c:pt>
                <c:pt idx="55">
                  <c:v>0.86216999999999999</c:v>
                </c:pt>
                <c:pt idx="56">
                  <c:v>0.86516000000000004</c:v>
                </c:pt>
                <c:pt idx="57">
                  <c:v>0.86814000000000002</c:v>
                </c:pt>
                <c:pt idx="58">
                  <c:v>0.87111000000000005</c:v>
                </c:pt>
                <c:pt idx="59">
                  <c:v>0.87407000000000001</c:v>
                </c:pt>
                <c:pt idx="60">
                  <c:v>0.87700999999999996</c:v>
                </c:pt>
                <c:pt idx="61">
                  <c:v>0.87995999999999996</c:v>
                </c:pt>
                <c:pt idx="62">
                  <c:v>0.88288999999999995</c:v>
                </c:pt>
                <c:pt idx="63">
                  <c:v>0.88582000000000005</c:v>
                </c:pt>
                <c:pt idx="64">
                  <c:v>0.88875000000000004</c:v>
                </c:pt>
                <c:pt idx="65">
                  <c:v>0.89168000000000003</c:v>
                </c:pt>
                <c:pt idx="66">
                  <c:v>0.89461000000000002</c:v>
                </c:pt>
                <c:pt idx="67">
                  <c:v>0.89754</c:v>
                </c:pt>
                <c:pt idx="68">
                  <c:v>0.90046999999999999</c:v>
                </c:pt>
                <c:pt idx="69">
                  <c:v>0.90339999999999998</c:v>
                </c:pt>
                <c:pt idx="70">
                  <c:v>0.90634000000000003</c:v>
                </c:pt>
                <c:pt idx="71">
                  <c:v>0.90927999999999998</c:v>
                </c:pt>
                <c:pt idx="72">
                  <c:v>0.91224000000000005</c:v>
                </c:pt>
                <c:pt idx="73">
                  <c:v>0.91518999999999995</c:v>
                </c:pt>
                <c:pt idx="74">
                  <c:v>0.91815999999999998</c:v>
                </c:pt>
                <c:pt idx="75">
                  <c:v>0.92113</c:v>
                </c:pt>
                <c:pt idx="76">
                  <c:v>0.92412000000000005</c:v>
                </c:pt>
                <c:pt idx="77">
                  <c:v>0.92710999999999999</c:v>
                </c:pt>
                <c:pt idx="78">
                  <c:v>0.93011999999999995</c:v>
                </c:pt>
                <c:pt idx="79">
                  <c:v>0.93313000000000001</c:v>
                </c:pt>
                <c:pt idx="80">
                  <c:v>0.93615999999999999</c:v>
                </c:pt>
                <c:pt idx="81">
                  <c:v>0.93920000000000003</c:v>
                </c:pt>
                <c:pt idx="82">
                  <c:v>0.94225999999999999</c:v>
                </c:pt>
                <c:pt idx="83">
                  <c:v>0.94533</c:v>
                </c:pt>
                <c:pt idx="84">
                  <c:v>0.94840999999999998</c:v>
                </c:pt>
                <c:pt idx="85">
                  <c:v>0.95150999999999997</c:v>
                </c:pt>
                <c:pt idx="86">
                  <c:v>0.95462000000000002</c:v>
                </c:pt>
                <c:pt idx="87">
                  <c:v>0.95774999999999999</c:v>
                </c:pt>
                <c:pt idx="88">
                  <c:v>0.96089000000000002</c:v>
                </c:pt>
                <c:pt idx="89">
                  <c:v>0.96404999999999996</c:v>
                </c:pt>
                <c:pt idx="90">
                  <c:v>0.96723000000000003</c:v>
                </c:pt>
                <c:pt idx="91">
                  <c:v>0.97041999999999995</c:v>
                </c:pt>
                <c:pt idx="92">
                  <c:v>0.97363</c:v>
                </c:pt>
                <c:pt idx="93">
                  <c:v>0.97685999999999995</c:v>
                </c:pt>
                <c:pt idx="94">
                  <c:v>0.98011000000000004</c:v>
                </c:pt>
                <c:pt idx="95">
                  <c:v>0.98338000000000003</c:v>
                </c:pt>
                <c:pt idx="96">
                  <c:v>0.98665999999999998</c:v>
                </c:pt>
                <c:pt idx="97">
                  <c:v>0.98997000000000002</c:v>
                </c:pt>
                <c:pt idx="98">
                  <c:v>0.99329000000000001</c:v>
                </c:pt>
                <c:pt idx="99">
                  <c:v>0.99663999999999997</c:v>
                </c:pt>
                <c:pt idx="100">
                  <c:v>1</c:v>
                </c:pt>
              </c:numCache>
            </c:numRef>
          </c:xVal>
          <c:yVal>
            <c:numRef>
              <c:f>'Pxy Data'!$C$5:$C$105</c:f>
              <c:numCache>
                <c:formatCode>General</c:formatCode>
                <c:ptCount val="101"/>
                <c:pt idx="0">
                  <c:v>9.2119999999999997</c:v>
                </c:pt>
                <c:pt idx="1">
                  <c:v>10.564</c:v>
                </c:pt>
                <c:pt idx="2">
                  <c:v>11.842000000000001</c:v>
                </c:pt>
                <c:pt idx="3">
                  <c:v>13.048999999999999</c:v>
                </c:pt>
                <c:pt idx="4">
                  <c:v>14.191000000000001</c:v>
                </c:pt>
                <c:pt idx="5">
                  <c:v>15.273999999999999</c:v>
                </c:pt>
                <c:pt idx="6">
                  <c:v>16.300999999999998</c:v>
                </c:pt>
                <c:pt idx="7">
                  <c:v>17.276</c:v>
                </c:pt>
                <c:pt idx="8">
                  <c:v>18.202000000000002</c:v>
                </c:pt>
                <c:pt idx="9">
                  <c:v>19.084</c:v>
                </c:pt>
                <c:pt idx="10">
                  <c:v>19.925000000000001</c:v>
                </c:pt>
                <c:pt idx="11">
                  <c:v>20.727</c:v>
                </c:pt>
                <c:pt idx="12">
                  <c:v>21.492999999999999</c:v>
                </c:pt>
                <c:pt idx="13">
                  <c:v>22.225000000000001</c:v>
                </c:pt>
                <c:pt idx="14">
                  <c:v>22.925999999999998</c:v>
                </c:pt>
                <c:pt idx="15">
                  <c:v>23.597999999999999</c:v>
                </c:pt>
                <c:pt idx="16">
                  <c:v>24.244</c:v>
                </c:pt>
                <c:pt idx="17">
                  <c:v>24.864000000000001</c:v>
                </c:pt>
                <c:pt idx="18">
                  <c:v>25.46</c:v>
                </c:pt>
                <c:pt idx="19">
                  <c:v>26.035</c:v>
                </c:pt>
                <c:pt idx="20">
                  <c:v>26.588999999999999</c:v>
                </c:pt>
                <c:pt idx="21">
                  <c:v>27.125</c:v>
                </c:pt>
                <c:pt idx="22">
                  <c:v>27.643000000000001</c:v>
                </c:pt>
                <c:pt idx="23">
                  <c:v>28.143999999999998</c:v>
                </c:pt>
                <c:pt idx="24">
                  <c:v>28.631</c:v>
                </c:pt>
                <c:pt idx="25">
                  <c:v>29.103000000000002</c:v>
                </c:pt>
                <c:pt idx="26">
                  <c:v>29.561</c:v>
                </c:pt>
                <c:pt idx="27">
                  <c:v>30.007999999999999</c:v>
                </c:pt>
                <c:pt idx="28">
                  <c:v>30.443000000000001</c:v>
                </c:pt>
                <c:pt idx="29">
                  <c:v>30.867000000000001</c:v>
                </c:pt>
                <c:pt idx="30">
                  <c:v>31.282</c:v>
                </c:pt>
                <c:pt idx="31">
                  <c:v>31.687000000000001</c:v>
                </c:pt>
                <c:pt idx="32">
                  <c:v>32.084000000000003</c:v>
                </c:pt>
                <c:pt idx="33">
                  <c:v>32.472999999999999</c:v>
                </c:pt>
                <c:pt idx="34">
                  <c:v>32.853999999999999</c:v>
                </c:pt>
                <c:pt idx="35">
                  <c:v>33.228999999999999</c:v>
                </c:pt>
                <c:pt idx="36">
                  <c:v>33.597000000000001</c:v>
                </c:pt>
                <c:pt idx="37">
                  <c:v>33.96</c:v>
                </c:pt>
                <c:pt idx="38">
                  <c:v>34.317999999999998</c:v>
                </c:pt>
                <c:pt idx="39">
                  <c:v>34.67</c:v>
                </c:pt>
                <c:pt idx="40">
                  <c:v>35.018000000000001</c:v>
                </c:pt>
                <c:pt idx="41">
                  <c:v>35.362000000000002</c:v>
                </c:pt>
                <c:pt idx="42">
                  <c:v>35.701999999999998</c:v>
                </c:pt>
                <c:pt idx="43">
                  <c:v>36.039000000000001</c:v>
                </c:pt>
                <c:pt idx="44">
                  <c:v>36.372</c:v>
                </c:pt>
                <c:pt idx="45">
                  <c:v>36.703000000000003</c:v>
                </c:pt>
                <c:pt idx="46">
                  <c:v>37.030999999999999</c:v>
                </c:pt>
                <c:pt idx="47">
                  <c:v>37.356000000000002</c:v>
                </c:pt>
                <c:pt idx="48">
                  <c:v>37.68</c:v>
                </c:pt>
                <c:pt idx="49">
                  <c:v>38.002000000000002</c:v>
                </c:pt>
                <c:pt idx="50">
                  <c:v>38.322000000000003</c:v>
                </c:pt>
                <c:pt idx="51">
                  <c:v>38.640999999999998</c:v>
                </c:pt>
                <c:pt idx="52">
                  <c:v>38.957999999999998</c:v>
                </c:pt>
                <c:pt idx="53">
                  <c:v>39.274999999999999</c:v>
                </c:pt>
                <c:pt idx="54">
                  <c:v>39.591000000000001</c:v>
                </c:pt>
                <c:pt idx="55">
                  <c:v>39.905999999999999</c:v>
                </c:pt>
                <c:pt idx="56">
                  <c:v>40.22</c:v>
                </c:pt>
                <c:pt idx="57">
                  <c:v>40.533999999999999</c:v>
                </c:pt>
                <c:pt idx="58">
                  <c:v>40.847999999999999</c:v>
                </c:pt>
                <c:pt idx="59">
                  <c:v>41.161000000000001</c:v>
                </c:pt>
                <c:pt idx="60">
                  <c:v>41.475000000000001</c:v>
                </c:pt>
                <c:pt idx="61">
                  <c:v>41.787999999999997</c:v>
                </c:pt>
                <c:pt idx="62">
                  <c:v>42.101999999999997</c:v>
                </c:pt>
                <c:pt idx="63">
                  <c:v>42.417000000000002</c:v>
                </c:pt>
                <c:pt idx="64">
                  <c:v>42.731000000000002</c:v>
                </c:pt>
                <c:pt idx="65">
                  <c:v>43.045999999999999</c:v>
                </c:pt>
                <c:pt idx="66">
                  <c:v>43.362000000000002</c:v>
                </c:pt>
                <c:pt idx="67">
                  <c:v>43.677999999999997</c:v>
                </c:pt>
                <c:pt idx="68">
                  <c:v>43.994999999999997</c:v>
                </c:pt>
                <c:pt idx="69">
                  <c:v>44.313000000000002</c:v>
                </c:pt>
                <c:pt idx="70">
                  <c:v>44.631</c:v>
                </c:pt>
                <c:pt idx="71">
                  <c:v>44.951000000000001</c:v>
                </c:pt>
                <c:pt idx="72">
                  <c:v>45.271999999999998</c:v>
                </c:pt>
                <c:pt idx="73">
                  <c:v>45.593000000000004</c:v>
                </c:pt>
                <c:pt idx="74">
                  <c:v>45.915999999999997</c:v>
                </c:pt>
                <c:pt idx="75">
                  <c:v>46.24</c:v>
                </c:pt>
                <c:pt idx="76">
                  <c:v>46.564999999999998</c:v>
                </c:pt>
                <c:pt idx="77">
                  <c:v>46.892000000000003</c:v>
                </c:pt>
                <c:pt idx="78">
                  <c:v>47.219000000000001</c:v>
                </c:pt>
                <c:pt idx="79">
                  <c:v>47.548000000000002</c:v>
                </c:pt>
                <c:pt idx="80">
                  <c:v>47.878999999999998</c:v>
                </c:pt>
                <c:pt idx="81">
                  <c:v>48.21</c:v>
                </c:pt>
                <c:pt idx="82">
                  <c:v>48.543999999999997</c:v>
                </c:pt>
                <c:pt idx="83">
                  <c:v>48.878</c:v>
                </c:pt>
                <c:pt idx="84">
                  <c:v>49.213999999999999</c:v>
                </c:pt>
                <c:pt idx="85">
                  <c:v>49.552</c:v>
                </c:pt>
                <c:pt idx="86">
                  <c:v>49.890999999999998</c:v>
                </c:pt>
                <c:pt idx="87">
                  <c:v>50.231999999999999</c:v>
                </c:pt>
                <c:pt idx="88">
                  <c:v>50.573999999999998</c:v>
                </c:pt>
                <c:pt idx="89">
                  <c:v>50.917999999999999</c:v>
                </c:pt>
                <c:pt idx="90">
                  <c:v>51.264000000000003</c:v>
                </c:pt>
                <c:pt idx="91">
                  <c:v>51.610999999999997</c:v>
                </c:pt>
                <c:pt idx="92">
                  <c:v>51.96</c:v>
                </c:pt>
                <c:pt idx="93">
                  <c:v>52.31</c:v>
                </c:pt>
                <c:pt idx="94">
                  <c:v>52.661999999999999</c:v>
                </c:pt>
                <c:pt idx="95">
                  <c:v>53.015999999999998</c:v>
                </c:pt>
                <c:pt idx="96">
                  <c:v>53.372</c:v>
                </c:pt>
                <c:pt idx="97">
                  <c:v>53.728999999999999</c:v>
                </c:pt>
                <c:pt idx="98">
                  <c:v>54.088000000000001</c:v>
                </c:pt>
                <c:pt idx="99">
                  <c:v>54.448</c:v>
                </c:pt>
                <c:pt idx="100">
                  <c:v>54.811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17-4788-9241-879326EB8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301264"/>
        <c:axId val="293301824"/>
      </c:scatterChart>
      <c:valAx>
        <c:axId val="29330126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x,y (mol frac)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01824"/>
        <c:crosses val="autoZero"/>
        <c:crossBetween val="midCat"/>
        <c:majorUnit val="0.1"/>
      </c:valAx>
      <c:valAx>
        <c:axId val="293301824"/>
        <c:scaling>
          <c:orientation val="minMax"/>
          <c:max val="55"/>
          <c:min val="5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P (mm Hg)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01264"/>
        <c:crosses val="autoZero"/>
        <c:crossBetween val="midCat"/>
        <c:majorUnit val="5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0" workbookViewId="0"/>
  </sheetViews>
  <pageMargins left="0.7" right="0.7" top="0.75" bottom="0.75" header="0.3" footer="0.3"/>
  <pageSetup orientation="landscape" horizontalDpi="360" verticalDpi="36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orientation="landscape" horizontalDpi="360" verticalDpi="36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12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E1A255-07E0-445D-9660-D42A10D691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12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12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617E9E-96DF-428B-9DE0-5BD702E2BE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8"/>
  <sheetViews>
    <sheetView tabSelected="1" zoomScale="120" zoomScaleNormal="120" workbookViewId="0">
      <selection activeCell="K23" sqref="K23"/>
    </sheetView>
  </sheetViews>
  <sheetFormatPr defaultRowHeight="14.25" x14ac:dyDescent="0.45"/>
  <cols>
    <col min="1" max="1" width="12" customWidth="1"/>
    <col min="6" max="6" width="10.6640625" customWidth="1"/>
    <col min="9" max="9" width="11.1328125" customWidth="1"/>
    <col min="20" max="20" width="11.59765625" bestFit="1" customWidth="1"/>
  </cols>
  <sheetData>
    <row r="1" spans="1:21" ht="16.149999999999999" thickTop="1" x14ac:dyDescent="0.45">
      <c r="A1" t="s">
        <v>9</v>
      </c>
      <c r="C1" s="40" t="s">
        <v>7</v>
      </c>
      <c r="D1" s="34">
        <v>10</v>
      </c>
      <c r="F1" s="40" t="s">
        <v>6</v>
      </c>
      <c r="G1" s="34">
        <v>3800</v>
      </c>
      <c r="I1" s="40" t="s">
        <v>8</v>
      </c>
      <c r="J1" s="34">
        <v>90</v>
      </c>
      <c r="M1" s="55" t="s">
        <v>29</v>
      </c>
      <c r="N1" s="56"/>
      <c r="O1" s="56"/>
      <c r="P1" s="56"/>
      <c r="Q1" s="56"/>
      <c r="R1" s="56"/>
      <c r="S1" s="56"/>
      <c r="T1" s="57"/>
    </row>
    <row r="2" spans="1:21" ht="14.65" thickBot="1" x14ac:dyDescent="0.5">
      <c r="M2" s="8"/>
      <c r="N2" s="5">
        <v>6</v>
      </c>
      <c r="O2" s="5">
        <v>5</v>
      </c>
      <c r="P2" s="5">
        <v>4</v>
      </c>
      <c r="Q2" s="5">
        <v>3</v>
      </c>
      <c r="R2" s="5">
        <v>2</v>
      </c>
      <c r="S2" s="5">
        <v>1</v>
      </c>
      <c r="T2" s="9">
        <v>0</v>
      </c>
    </row>
    <row r="3" spans="1:21" ht="15" thickTop="1" thickBot="1" x14ac:dyDescent="0.5">
      <c r="A3" s="30" t="s">
        <v>12</v>
      </c>
      <c r="B3" s="31" t="s">
        <v>19</v>
      </c>
      <c r="C3" s="31" t="s">
        <v>3</v>
      </c>
      <c r="D3" s="31" t="s">
        <v>20</v>
      </c>
      <c r="E3" s="31" t="s">
        <v>4</v>
      </c>
      <c r="F3" s="31" t="s">
        <v>21</v>
      </c>
      <c r="G3" s="31" t="s">
        <v>22</v>
      </c>
      <c r="H3" s="31" t="s">
        <v>23</v>
      </c>
      <c r="I3" s="31" t="s">
        <v>15</v>
      </c>
      <c r="J3" s="31" t="s">
        <v>13</v>
      </c>
      <c r="K3" s="32" t="s">
        <v>14</v>
      </c>
      <c r="L3" s="39"/>
      <c r="M3" s="8" t="s">
        <v>30</v>
      </c>
      <c r="N3" s="5">
        <v>-123.1</v>
      </c>
      <c r="O3" s="5">
        <v>473.95</v>
      </c>
      <c r="P3" s="5">
        <v>-763.4</v>
      </c>
      <c r="Q3" s="5">
        <v>677.17</v>
      </c>
      <c r="R3" s="5">
        <v>-355.18</v>
      </c>
      <c r="S3" s="5">
        <v>136.09</v>
      </c>
      <c r="T3" s="9">
        <v>9.2547999999999995</v>
      </c>
    </row>
    <row r="4" spans="1:21" ht="15" thickTop="1" thickBot="1" x14ac:dyDescent="0.5">
      <c r="A4" s="8">
        <v>0</v>
      </c>
      <c r="B4" s="43">
        <v>2.9091712188943673</v>
      </c>
      <c r="C4" s="33">
        <v>0</v>
      </c>
      <c r="D4" s="25"/>
      <c r="E4" s="5"/>
      <c r="F4" s="12"/>
      <c r="G4" s="12"/>
      <c r="H4" s="12"/>
      <c r="I4" s="12"/>
      <c r="J4" s="26">
        <f>+C4/(1-C4)</f>
        <v>0</v>
      </c>
      <c r="K4" s="22"/>
      <c r="L4" s="2"/>
      <c r="M4" s="28" t="s">
        <v>28</v>
      </c>
      <c r="N4" s="6">
        <v>-4176.3999999999996</v>
      </c>
      <c r="O4" s="6">
        <v>5828.3</v>
      </c>
      <c r="P4" s="6">
        <v>-3247.5</v>
      </c>
      <c r="Q4" s="6">
        <v>929.73</v>
      </c>
      <c r="R4" s="6">
        <v>-148.44</v>
      </c>
      <c r="S4" s="6">
        <v>14.042999999999999</v>
      </c>
      <c r="T4" s="10"/>
    </row>
    <row r="5" spans="1:21" ht="15" customHeight="1" thickTop="1" x14ac:dyDescent="0.55000000000000004">
      <c r="A5" s="8">
        <v>1</v>
      </c>
      <c r="B5" s="25">
        <f>+B4*(1-C4)/(1-C5)</f>
        <v>2.9942245846182511</v>
      </c>
      <c r="C5" s="37">
        <v>2.8405807019558502E-2</v>
      </c>
      <c r="D5" s="25">
        <f t="shared" ref="D5:D8" si="0">+D6+B4-B5</f>
        <v>99.100000000070011</v>
      </c>
      <c r="E5" s="26">
        <f t="shared" ref="E5:E8" si="1">+(D6*E6+B4*C4-B5*C5)/D5</f>
        <v>1.0090817363262489E-3</v>
      </c>
      <c r="F5" s="26">
        <f>+$N$4*C5^6+$O$4*C5^5+$P$4*C5^4+$Q$4*C5^3+$R$4*C5^2+$S$4*C5</f>
        <v>0.29842900155202301</v>
      </c>
      <c r="G5" s="25">
        <f>+$N$3*C5^6+$O$3*C5^5+$P$3*C5^4+$Q$3*C5^3+$R$3*C5^2+$S$3*C5+$T$3</f>
        <v>12.848987784083624</v>
      </c>
      <c r="H5" s="38">
        <f>+F5*G5-E5*$G$1</f>
        <v>-2.681529220893708E-9</v>
      </c>
      <c r="I5" s="41"/>
      <c r="J5" s="26">
        <f t="shared" ref="J5:J9" si="2">+C5/(1-C5)</f>
        <v>2.9236287356166117E-2</v>
      </c>
      <c r="K5" s="22">
        <f>+E5/(1-E5)</f>
        <v>1.0101010108081001E-3</v>
      </c>
      <c r="L5" s="2"/>
      <c r="M5" s="18"/>
    </row>
    <row r="6" spans="1:21" ht="15" customHeight="1" thickBot="1" x14ac:dyDescent="0.6">
      <c r="A6" s="8">
        <v>2</v>
      </c>
      <c r="B6" s="25">
        <f t="shared" ref="B6:B9" si="3">+B5*(1-C5)/(1-C6)</f>
        <v>3.0777726176887876</v>
      </c>
      <c r="C6" s="37">
        <v>5.4780329718128844E-2</v>
      </c>
      <c r="D6" s="25">
        <f t="shared" si="0"/>
        <v>99.185053365793891</v>
      </c>
      <c r="E6" s="26">
        <f t="shared" si="1"/>
        <v>1.8657384304811527E-3</v>
      </c>
      <c r="F6" s="26">
        <f t="shared" ref="F6:F9" si="4">+$N$4*C6^6+$O$4*C6^5+$P$4*C6^4+$Q$4*C6^3+$R$4*C6^2+$S$4*C6</f>
        <v>0.45018424934409634</v>
      </c>
      <c r="G6" s="25">
        <f t="shared" ref="G6:G9" si="5">+$N$3*C6^6+$O$3*C6^5+$P$3*C6^4+$Q$3*C6^3+$R$3*C6^2+$S$3*C6+$T$3</f>
        <v>15.748676333001768</v>
      </c>
      <c r="H6" s="38">
        <f t="shared" ref="H6:H9" si="6">+F6*G6-E6*$G$1</f>
        <v>-2.6928441698714778E-9</v>
      </c>
      <c r="I6" s="12"/>
      <c r="J6" s="26">
        <f t="shared" si="2"/>
        <v>5.7955130897554177E-2</v>
      </c>
      <c r="K6" s="22">
        <f t="shared" ref="K6:K10" si="7">+E6/(1-E6)</f>
        <v>1.8692259171099561E-3</v>
      </c>
      <c r="L6" s="2"/>
      <c r="M6" s="18"/>
    </row>
    <row r="7" spans="1:21" ht="15" customHeight="1" thickTop="1" thickBot="1" x14ac:dyDescent="0.5">
      <c r="A7" s="8">
        <v>3</v>
      </c>
      <c r="B7" s="25">
        <f t="shared" si="3"/>
        <v>3.1828234914403915</v>
      </c>
      <c r="C7" s="37">
        <v>8.5977834863278077E-2</v>
      </c>
      <c r="D7" s="25">
        <f t="shared" si="0"/>
        <v>99.268601398864433</v>
      </c>
      <c r="E7" s="26">
        <f t="shared" si="1"/>
        <v>2.7058042027324745E-3</v>
      </c>
      <c r="F7" s="26">
        <f t="shared" si="4"/>
        <v>0.54923128245106889</v>
      </c>
      <c r="G7" s="25">
        <f t="shared" si="5"/>
        <v>18.72081269939066</v>
      </c>
      <c r="H7" s="38">
        <f t="shared" si="6"/>
        <v>-2.9708147053497669E-9</v>
      </c>
      <c r="I7" s="12"/>
      <c r="J7" s="26">
        <f t="shared" si="2"/>
        <v>9.4065371872483289E-2</v>
      </c>
      <c r="K7" s="22">
        <f t="shared" si="7"/>
        <v>2.7131454430749714E-3</v>
      </c>
      <c r="L7" s="2"/>
      <c r="M7" s="52" t="s">
        <v>3</v>
      </c>
      <c r="N7" s="53" t="s">
        <v>21</v>
      </c>
      <c r="O7" s="53" t="s">
        <v>22</v>
      </c>
      <c r="P7" s="53" t="s">
        <v>4</v>
      </c>
      <c r="Q7" s="53" t="s">
        <v>13</v>
      </c>
      <c r="R7" s="54" t="s">
        <v>14</v>
      </c>
    </row>
    <row r="8" spans="1:21" ht="14.65" thickTop="1" x14ac:dyDescent="0.45">
      <c r="A8" s="8">
        <v>4</v>
      </c>
      <c r="B8" s="25">
        <f t="shared" si="3"/>
        <v>3.3600081747525428</v>
      </c>
      <c r="C8" s="37">
        <v>0.13417733898560485</v>
      </c>
      <c r="D8" s="25">
        <f t="shared" si="0"/>
        <v>99.373652272616027</v>
      </c>
      <c r="E8" s="26">
        <f t="shared" si="1"/>
        <v>3.7600738633513197E-3</v>
      </c>
      <c r="F8" s="26">
        <f t="shared" si="4"/>
        <v>0.63422391002213496</v>
      </c>
      <c r="G8" s="25">
        <f t="shared" si="5"/>
        <v>22.528763819156222</v>
      </c>
      <c r="H8" s="38">
        <f t="shared" si="6"/>
        <v>-3.384549529528158E-9</v>
      </c>
      <c r="I8" s="12"/>
      <c r="J8" s="26">
        <f t="shared" si="2"/>
        <v>0.15497092537218085</v>
      </c>
      <c r="K8" s="22">
        <f t="shared" si="7"/>
        <v>3.7742653799598585E-3</v>
      </c>
      <c r="L8" s="2"/>
      <c r="M8" s="46">
        <v>0</v>
      </c>
      <c r="N8" s="26">
        <f>+$N$4*M8^6+$O$4*M8^5+$P$4*M8^4+$Q$4*M8^3+$R$4*M8^2+$S$4*M8</f>
        <v>0</v>
      </c>
      <c r="O8" s="25">
        <f>+$N$3*M8^6+$O$3*M8^5+$P$3*M8^4+$Q$3*M8^3+$R$3*M8^2+$S$3*M8+$T$3</f>
        <v>9.2547999999999995</v>
      </c>
      <c r="P8" s="26">
        <f>+N8*O8/$G$1</f>
        <v>0</v>
      </c>
      <c r="Q8" s="26">
        <f>+M8/(1-M8)</f>
        <v>0</v>
      </c>
      <c r="R8" s="47">
        <f>+P8/(1-P8)</f>
        <v>0</v>
      </c>
    </row>
    <row r="9" spans="1:21" x14ac:dyDescent="0.45">
      <c r="A9" s="8">
        <v>5</v>
      </c>
      <c r="B9" s="25">
        <f t="shared" si="3"/>
        <v>3.8091712188243654</v>
      </c>
      <c r="C9" s="37">
        <v>0.23627186813822654</v>
      </c>
      <c r="D9" s="25">
        <f>+D10+B8-B9</f>
        <v>99.550836955928176</v>
      </c>
      <c r="E9" s="26">
        <f>+(D10*E10+B8*C8-B9*C9)/D9</f>
        <v>5.5332227510255525E-3</v>
      </c>
      <c r="F9" s="26">
        <f t="shared" si="4"/>
        <v>0.73875975181512343</v>
      </c>
      <c r="G9" s="25">
        <f t="shared" si="5"/>
        <v>28.461548422526501</v>
      </c>
      <c r="H9" s="38">
        <f t="shared" si="6"/>
        <v>-4.9973003513059666E-9</v>
      </c>
      <c r="I9" s="12"/>
      <c r="J9" s="26">
        <f t="shared" si="2"/>
        <v>0.30936645945233976</v>
      </c>
      <c r="K9" s="22">
        <f t="shared" si="7"/>
        <v>5.5640096558401729E-3</v>
      </c>
      <c r="L9" s="2"/>
      <c r="M9" s="46">
        <v>0.01</v>
      </c>
      <c r="N9" s="26">
        <f t="shared" ref="N9:N28" si="8">+$N$4*M9^6+$O$4*M9^5+$P$4*M9^4+$Q$4*M9^3+$R$4*M9^2+$S$4*M9</f>
        <v>0.1264838336536</v>
      </c>
      <c r="O9" s="25">
        <f t="shared" ref="O9:O28" si="9">+$N$3*M9^6+$O$3*M9^5+$P$3*M9^4+$Q$3*M9^3+$R$3*M9^2+$S$3*M9+$T$3</f>
        <v>10.580851583271899</v>
      </c>
      <c r="P9" s="26">
        <f t="shared" ref="P9:P28" si="10">+N9*O9/$G$1</f>
        <v>3.5218596620315609E-4</v>
      </c>
      <c r="Q9" s="26">
        <f t="shared" ref="Q9:Q28" si="11">+M9/(1-M9)</f>
        <v>1.0101010101010102E-2</v>
      </c>
      <c r="R9" s="47">
        <f t="shared" ref="R9:R28" si="12">+P9/(1-P9)</f>
        <v>3.5231004485670699E-4</v>
      </c>
    </row>
    <row r="10" spans="1:21" ht="14.65" thickBot="1" x14ac:dyDescent="0.5">
      <c r="A10" s="28">
        <v>6</v>
      </c>
      <c r="B10" s="29"/>
      <c r="C10" s="6"/>
      <c r="D10" s="42">
        <v>100</v>
      </c>
      <c r="E10" s="35">
        <v>0.01</v>
      </c>
      <c r="F10" s="11"/>
      <c r="G10" s="11"/>
      <c r="H10" s="11"/>
      <c r="I10" s="44">
        <f>+D10*E10*J1/100-B9*C9</f>
        <v>7.0001893170967833E-11</v>
      </c>
      <c r="J10" s="27"/>
      <c r="K10" s="24">
        <f t="shared" si="7"/>
        <v>1.0101010101010102E-2</v>
      </c>
      <c r="L10" s="2"/>
      <c r="M10" s="46">
        <v>0.02</v>
      </c>
      <c r="N10" s="26">
        <f t="shared" si="8"/>
        <v>0.2284206232704</v>
      </c>
      <c r="O10" s="25">
        <f t="shared" si="9"/>
        <v>11.839824724761598</v>
      </c>
      <c r="P10" s="26">
        <f t="shared" si="10"/>
        <v>7.1170003764272011E-4</v>
      </c>
      <c r="Q10" s="26">
        <f t="shared" si="11"/>
        <v>2.0408163265306124E-2</v>
      </c>
      <c r="R10" s="47">
        <f t="shared" si="12"/>
        <v>7.1220691533117073E-4</v>
      </c>
    </row>
    <row r="11" spans="1:21" ht="15" thickTop="1" thickBot="1" x14ac:dyDescent="0.5">
      <c r="A11" s="14"/>
      <c r="B11" s="15"/>
      <c r="C11" s="14"/>
      <c r="D11" s="15"/>
      <c r="E11" s="14"/>
      <c r="K11" s="16"/>
      <c r="L11" s="16"/>
      <c r="M11" s="46">
        <v>0.03</v>
      </c>
      <c r="N11" s="26">
        <f t="shared" si="8"/>
        <v>0.31030481809439991</v>
      </c>
      <c r="O11" s="25">
        <f t="shared" si="9"/>
        <v>13.035514663245099</v>
      </c>
      <c r="P11" s="26">
        <f t="shared" si="10"/>
        <v>1.0644692121960929E-3</v>
      </c>
      <c r="Q11" s="26">
        <f t="shared" si="11"/>
        <v>3.0927835051546393E-2</v>
      </c>
      <c r="R11" s="47">
        <f t="shared" si="12"/>
        <v>1.0656035143295046E-3</v>
      </c>
      <c r="S11" s="14"/>
      <c r="T11" s="14"/>
      <c r="U11" s="14"/>
    </row>
    <row r="12" spans="1:21" ht="15" thickTop="1" thickBot="1" x14ac:dyDescent="0.5">
      <c r="A12" s="55" t="s">
        <v>24</v>
      </c>
      <c r="B12" s="57"/>
      <c r="C12" s="14"/>
      <c r="D12" s="62" t="s">
        <v>27</v>
      </c>
      <c r="E12" s="63"/>
      <c r="K12" s="2"/>
      <c r="L12" s="2"/>
      <c r="M12" s="46">
        <v>0.04</v>
      </c>
      <c r="N12" s="26">
        <f t="shared" si="8"/>
        <v>0.37598483138560002</v>
      </c>
      <c r="O12" s="25">
        <f t="shared" si="9"/>
        <v>14.171544604262399</v>
      </c>
      <c r="P12" s="26">
        <f t="shared" si="10"/>
        <v>1.4021804759229231E-3</v>
      </c>
      <c r="Q12" s="26">
        <f t="shared" si="11"/>
        <v>4.1666666666666671E-2</v>
      </c>
      <c r="R12" s="47">
        <f t="shared" si="12"/>
        <v>1.4041493467221767E-3</v>
      </c>
      <c r="S12" s="13"/>
      <c r="T12" s="7"/>
      <c r="U12" s="17"/>
    </row>
    <row r="13" spans="1:21" ht="14.65" thickTop="1" x14ac:dyDescent="0.45">
      <c r="A13" s="20" t="s">
        <v>25</v>
      </c>
      <c r="B13" s="22">
        <f>+B4/(D10*(1-E10))</f>
        <v>2.938556786761987E-2</v>
      </c>
      <c r="C13" s="14"/>
      <c r="D13" s="45" t="s">
        <v>13</v>
      </c>
      <c r="E13" s="9" t="s">
        <v>14</v>
      </c>
      <c r="H13" s="64" t="s">
        <v>16</v>
      </c>
      <c r="I13" s="65"/>
      <c r="K13" s="2"/>
      <c r="L13" s="2"/>
      <c r="M13" s="46">
        <v>0.05</v>
      </c>
      <c r="N13" s="26">
        <f t="shared" si="8"/>
        <v>0.42872546250000004</v>
      </c>
      <c r="O13" s="25">
        <f t="shared" si="9"/>
        <v>15.251371185937501</v>
      </c>
      <c r="P13" s="26">
        <f t="shared" si="10"/>
        <v>1.7206976751184813E-3</v>
      </c>
      <c r="Q13" s="26">
        <f t="shared" si="11"/>
        <v>5.2631578947368425E-2</v>
      </c>
      <c r="R13" s="47">
        <f t="shared" si="12"/>
        <v>1.7236635790316074E-3</v>
      </c>
      <c r="S13" s="13"/>
      <c r="T13" s="7"/>
      <c r="U13" s="17"/>
    </row>
    <row r="14" spans="1:21" x14ac:dyDescent="0.45">
      <c r="A14" s="20" t="s">
        <v>26</v>
      </c>
      <c r="B14" s="22">
        <f>+K5</f>
        <v>1.0101010108081001E-3</v>
      </c>
      <c r="C14" s="14"/>
      <c r="D14" s="21">
        <f>+J4</f>
        <v>0</v>
      </c>
      <c r="E14" s="22">
        <f>+K5</f>
        <v>1.0101010108081001E-3</v>
      </c>
      <c r="H14" s="66" t="s">
        <v>17</v>
      </c>
      <c r="I14" s="67"/>
      <c r="K14" s="2"/>
      <c r="L14" s="2"/>
      <c r="M14" s="46">
        <v>0.06</v>
      </c>
      <c r="N14" s="26">
        <f t="shared" si="8"/>
        <v>0.47126731196159993</v>
      </c>
      <c r="O14" s="25">
        <f t="shared" si="9"/>
        <v>16.278289856166399</v>
      </c>
      <c r="P14" s="26">
        <f t="shared" si="10"/>
        <v>2.0187962904861362E-3</v>
      </c>
      <c r="Q14" s="26">
        <f t="shared" si="11"/>
        <v>6.3829787234042548E-2</v>
      </c>
      <c r="R14" s="47">
        <f t="shared" si="12"/>
        <v>2.0228800732741605E-3</v>
      </c>
      <c r="S14" s="13"/>
      <c r="T14" s="7"/>
      <c r="U14" s="17"/>
    </row>
    <row r="15" spans="1:21" x14ac:dyDescent="0.45">
      <c r="A15" s="8" t="s">
        <v>13</v>
      </c>
      <c r="B15" s="36" t="s">
        <v>14</v>
      </c>
      <c r="C15" s="14"/>
      <c r="D15" s="21">
        <f>+J5</f>
        <v>2.9236287356166117E-2</v>
      </c>
      <c r="E15" s="22">
        <f>+K5</f>
        <v>1.0101010108081001E-3</v>
      </c>
      <c r="H15" s="58" t="s">
        <v>31</v>
      </c>
      <c r="I15" s="59"/>
      <c r="K15" s="2"/>
      <c r="L15" s="2"/>
      <c r="M15" s="46">
        <v>7.0000000000000007E-2</v>
      </c>
      <c r="N15" s="26">
        <f t="shared" si="8"/>
        <v>0.50588318952639999</v>
      </c>
      <c r="O15" s="25">
        <f t="shared" si="9"/>
        <v>17.255440161173098</v>
      </c>
      <c r="P15" s="26">
        <f t="shared" si="10"/>
        <v>2.2971676593200483E-3</v>
      </c>
      <c r="Q15" s="26">
        <f t="shared" si="11"/>
        <v>7.5268817204301092E-2</v>
      </c>
      <c r="R15" s="47">
        <f t="shared" si="12"/>
        <v>2.3024567885917835E-3</v>
      </c>
      <c r="S15" s="13"/>
      <c r="T15" s="7"/>
      <c r="U15" s="17"/>
    </row>
    <row r="16" spans="1:21" ht="14.65" thickBot="1" x14ac:dyDescent="0.5">
      <c r="A16" s="8">
        <v>0</v>
      </c>
      <c r="B16" s="22">
        <f>+B13*A16+B14</f>
        <v>1.0101010108081001E-3</v>
      </c>
      <c r="D16" s="21">
        <f>+J5</f>
        <v>2.9236287356166117E-2</v>
      </c>
      <c r="E16" s="22">
        <f>+K6</f>
        <v>1.8692259171099561E-3</v>
      </c>
      <c r="H16" s="60" t="s">
        <v>18</v>
      </c>
      <c r="I16" s="61"/>
      <c r="K16" s="2"/>
      <c r="L16" s="2"/>
      <c r="M16" s="46">
        <v>0.08</v>
      </c>
      <c r="N16" s="26">
        <f t="shared" si="8"/>
        <v>0.53443151523839993</v>
      </c>
      <c r="O16" s="25">
        <f t="shared" si="9"/>
        <v>18.185810945433602</v>
      </c>
      <c r="P16" s="26">
        <f t="shared" si="10"/>
        <v>2.5576501314229362E-3</v>
      </c>
      <c r="Q16" s="26">
        <f t="shared" si="11"/>
        <v>8.6956521739130432E-2</v>
      </c>
      <c r="R16" s="47">
        <f t="shared" si="12"/>
        <v>2.564208479577724E-3</v>
      </c>
      <c r="S16" s="13"/>
      <c r="T16" s="7"/>
      <c r="U16" s="17"/>
    </row>
    <row r="17" spans="1:21" ht="15" thickTop="1" thickBot="1" x14ac:dyDescent="0.5">
      <c r="A17" s="28">
        <v>1</v>
      </c>
      <c r="B17" s="24">
        <f>+B13*A17+B14</f>
        <v>3.039566887842797E-2</v>
      </c>
      <c r="C17" s="3"/>
      <c r="D17" s="21">
        <f>+J6</f>
        <v>5.7955130897554177E-2</v>
      </c>
      <c r="E17" s="22">
        <f>+K6</f>
        <v>1.8692259171099561E-3</v>
      </c>
      <c r="K17" s="2"/>
      <c r="L17" s="2"/>
      <c r="M17" s="46">
        <v>0.09</v>
      </c>
      <c r="N17" s="26">
        <f t="shared" si="8"/>
        <v>0.55840671347759985</v>
      </c>
      <c r="O17" s="25">
        <f t="shared" si="9"/>
        <v>19.072245462967899</v>
      </c>
      <c r="P17" s="26">
        <f t="shared" si="10"/>
        <v>2.8026499756878868E-3</v>
      </c>
      <c r="Q17" s="26">
        <f t="shared" si="11"/>
        <v>9.8901098901098897E-2</v>
      </c>
      <c r="R17" s="47">
        <f t="shared" si="12"/>
        <v>2.8105268988325703E-3</v>
      </c>
      <c r="S17" s="13"/>
      <c r="T17" s="7"/>
      <c r="U17" s="17"/>
    </row>
    <row r="18" spans="1:21" ht="14.65" thickTop="1" x14ac:dyDescent="0.45">
      <c r="B18" s="4"/>
      <c r="C18" s="3"/>
      <c r="D18" s="21">
        <f>+J6</f>
        <v>5.7955130897554177E-2</v>
      </c>
      <c r="E18" s="22">
        <f>+K7</f>
        <v>2.7131454430749714E-3</v>
      </c>
      <c r="K18" s="2"/>
      <c r="L18" s="2"/>
      <c r="M18" s="46">
        <v>0.1</v>
      </c>
      <c r="N18" s="26">
        <f t="shared" si="8"/>
        <v>0.57898660000000013</v>
      </c>
      <c r="O18" s="25">
        <f t="shared" si="9"/>
        <v>19.917446399999999</v>
      </c>
      <c r="P18" s="26">
        <f t="shared" si="10"/>
        <v>3.0347196241626954E-3</v>
      </c>
      <c r="Q18" s="26">
        <f t="shared" si="11"/>
        <v>0.11111111111111112</v>
      </c>
      <c r="R18" s="47">
        <f t="shared" si="12"/>
        <v>3.0439571807542413E-3</v>
      </c>
      <c r="S18" s="13"/>
      <c r="T18" s="7"/>
      <c r="U18" s="17"/>
    </row>
    <row r="19" spans="1:21" x14ac:dyDescent="0.45">
      <c r="B19" s="4"/>
      <c r="C19" s="3"/>
      <c r="D19" s="21">
        <f>+J7</f>
        <v>9.4065371872483289E-2</v>
      </c>
      <c r="E19" s="22">
        <f>+K7</f>
        <v>2.7131454430749714E-3</v>
      </c>
      <c r="K19" s="2"/>
      <c r="L19" s="2"/>
      <c r="M19" s="46">
        <v>0.11</v>
      </c>
      <c r="N19" s="26">
        <f t="shared" si="8"/>
        <v>0.59707676196960013</v>
      </c>
      <c r="O19" s="25">
        <f t="shared" si="9"/>
        <v>20.7239808089859</v>
      </c>
      <c r="P19" s="26">
        <f t="shared" si="10"/>
        <v>3.2562650938287984E-3</v>
      </c>
      <c r="Q19" s="26">
        <f t="shared" si="11"/>
        <v>0.12359550561797752</v>
      </c>
      <c r="R19" s="47">
        <f t="shared" si="12"/>
        <v>3.2669029960196621E-3</v>
      </c>
      <c r="S19" s="13"/>
      <c r="T19" s="7"/>
      <c r="U19" s="17"/>
    </row>
    <row r="20" spans="1:21" x14ac:dyDescent="0.45">
      <c r="B20" s="4"/>
      <c r="C20" s="3"/>
      <c r="D20" s="21">
        <f>+J7</f>
        <v>9.4065371872483289E-2</v>
      </c>
      <c r="E20" s="22">
        <f>+K8</f>
        <v>3.7742653799598585E-3</v>
      </c>
      <c r="K20" s="2"/>
      <c r="L20" s="2"/>
      <c r="M20" s="46">
        <v>0.12</v>
      </c>
      <c r="N20" s="26">
        <f t="shared" si="8"/>
        <v>0.61335193098240004</v>
      </c>
      <c r="O20" s="25">
        <f t="shared" si="9"/>
        <v>21.494284954009601</v>
      </c>
      <c r="P20" s="26">
        <f t="shared" si="10"/>
        <v>3.4693582056915095E-3</v>
      </c>
      <c r="Q20" s="26">
        <f t="shared" si="11"/>
        <v>0.13636363636363635</v>
      </c>
      <c r="R20" s="47">
        <f t="shared" si="12"/>
        <v>3.4814365561752704E-3</v>
      </c>
      <c r="S20" s="13"/>
      <c r="T20" s="7"/>
      <c r="U20" s="17"/>
    </row>
    <row r="21" spans="1:21" x14ac:dyDescent="0.45">
      <c r="D21" s="21">
        <f>+J8</f>
        <v>0.15497092537218085</v>
      </c>
      <c r="E21" s="22">
        <f>+K8</f>
        <v>3.7742653799598585E-3</v>
      </c>
      <c r="K21" s="2"/>
      <c r="L21" s="2"/>
      <c r="M21" s="46">
        <v>0.13</v>
      </c>
      <c r="N21" s="26">
        <f t="shared" si="8"/>
        <v>0.62829434908240001</v>
      </c>
      <c r="O21" s="25">
        <f t="shared" si="9"/>
        <v>22.230669067547097</v>
      </c>
      <c r="P21" s="26">
        <f t="shared" si="10"/>
        <v>3.6756325661738811E-3</v>
      </c>
      <c r="Q21" s="26">
        <f t="shared" si="11"/>
        <v>0.14942528735632185</v>
      </c>
      <c r="R21" s="47">
        <f t="shared" si="12"/>
        <v>3.6891926829421937E-3</v>
      </c>
      <c r="S21" s="13"/>
      <c r="T21" s="7"/>
      <c r="U21" s="17"/>
    </row>
    <row r="22" spans="1:21" x14ac:dyDescent="0.45">
      <c r="D22" s="21">
        <f>+J8</f>
        <v>0.15497092537218085</v>
      </c>
      <c r="E22" s="22">
        <f>+K9</f>
        <v>5.5640096558401729E-3</v>
      </c>
      <c r="K22" s="2"/>
      <c r="L22" s="2"/>
      <c r="M22" s="46">
        <v>0.14000000000000001</v>
      </c>
      <c r="N22" s="26">
        <f t="shared" si="8"/>
        <v>0.64222912776960039</v>
      </c>
      <c r="O22" s="25">
        <f t="shared" si="9"/>
        <v>22.935322018598399</v>
      </c>
      <c r="P22" s="26">
        <f t="shared" si="10"/>
        <v>3.8762452250314106E-3</v>
      </c>
      <c r="Q22" s="26">
        <f t="shared" si="11"/>
        <v>0.16279069767441862</v>
      </c>
      <c r="R22" s="47">
        <f t="shared" si="12"/>
        <v>3.8913289703718405E-3</v>
      </c>
      <c r="S22" s="13"/>
      <c r="T22" s="7"/>
      <c r="U22" s="17"/>
    </row>
    <row r="23" spans="1:21" x14ac:dyDescent="0.45">
      <c r="D23" s="21">
        <f>+J9</f>
        <v>0.30936645945233976</v>
      </c>
      <c r="E23" s="22">
        <f>+K9</f>
        <v>5.5640096558401729E-3</v>
      </c>
      <c r="K23" s="2"/>
      <c r="L23" s="2"/>
      <c r="M23" s="46">
        <v>0.15</v>
      </c>
      <c r="N23" s="26">
        <f t="shared" si="8"/>
        <v>0.6553566000000004</v>
      </c>
      <c r="O23" s="25">
        <f t="shared" si="9"/>
        <v>23.610315892187501</v>
      </c>
      <c r="P23" s="26">
        <f t="shared" si="10"/>
        <v>4.0718885126394674E-3</v>
      </c>
      <c r="Q23" s="26">
        <f t="shared" si="11"/>
        <v>0.17647058823529413</v>
      </c>
      <c r="R23" s="47">
        <f t="shared" si="12"/>
        <v>4.0885365777639706E-3</v>
      </c>
      <c r="S23" s="13"/>
      <c r="T23" s="7"/>
      <c r="U23" s="17"/>
    </row>
    <row r="24" spans="1:21" ht="14.65" thickBot="1" x14ac:dyDescent="0.5">
      <c r="D24" s="23">
        <f>+J9</f>
        <v>0.30936645945233976</v>
      </c>
      <c r="E24" s="24">
        <f>+K10</f>
        <v>1.0101010101010102E-2</v>
      </c>
      <c r="K24" s="2"/>
      <c r="L24" s="2"/>
      <c r="M24" s="46">
        <v>0.16</v>
      </c>
      <c r="N24" s="26">
        <f t="shared" si="8"/>
        <v>0.66778166517760029</v>
      </c>
      <c r="O24" s="25">
        <f t="shared" si="9"/>
        <v>24.257610480230397</v>
      </c>
      <c r="P24" s="26">
        <f t="shared" si="10"/>
        <v>4.2628388209783857E-3</v>
      </c>
      <c r="Q24" s="26">
        <f t="shared" si="11"/>
        <v>0.19047619047619049</v>
      </c>
      <c r="R24" s="47">
        <f t="shared" si="12"/>
        <v>4.281088410852207E-3</v>
      </c>
      <c r="S24" s="13"/>
      <c r="T24" s="7"/>
      <c r="U24" s="17"/>
    </row>
    <row r="25" spans="1:21" ht="14.65" thickTop="1" x14ac:dyDescent="0.45">
      <c r="D25" s="2"/>
      <c r="K25" s="2"/>
      <c r="L25" s="2"/>
      <c r="M25" s="46">
        <v>0.17</v>
      </c>
      <c r="N25" s="26">
        <f t="shared" si="8"/>
        <v>0.67954012713840051</v>
      </c>
      <c r="O25" s="25">
        <f t="shared" si="9"/>
        <v>24.879057683771101</v>
      </c>
      <c r="P25" s="26">
        <f t="shared" si="10"/>
        <v>4.4490310582930032E-3</v>
      </c>
      <c r="Q25" s="26">
        <f t="shared" si="11"/>
        <v>0.20481927710843376</v>
      </c>
      <c r="R25" s="47">
        <f t="shared" si="12"/>
        <v>4.4689133927742772E-3</v>
      </c>
      <c r="S25" s="13"/>
      <c r="T25" s="7"/>
      <c r="U25" s="17"/>
    </row>
    <row r="26" spans="1:21" x14ac:dyDescent="0.45">
      <c r="D26" s="2"/>
      <c r="K26" s="2"/>
      <c r="L26" s="2"/>
      <c r="M26" s="46">
        <v>0.18</v>
      </c>
      <c r="N26" s="26">
        <f t="shared" si="8"/>
        <v>0.69062202512639903</v>
      </c>
      <c r="O26" s="25">
        <f t="shared" si="9"/>
        <v>25.476405826585598</v>
      </c>
      <c r="P26" s="26">
        <f t="shared" si="10"/>
        <v>4.6301492065522467E-3</v>
      </c>
      <c r="Q26" s="26">
        <f t="shared" si="11"/>
        <v>0.21951219512195119</v>
      </c>
      <c r="R26" s="47">
        <f t="shared" si="12"/>
        <v>4.6516872124079062E-3</v>
      </c>
      <c r="S26" s="13"/>
      <c r="T26" s="7"/>
      <c r="U26" s="17"/>
    </row>
    <row r="27" spans="1:21" x14ac:dyDescent="0.45">
      <c r="D27" s="2"/>
      <c r="K27" s="2"/>
      <c r="L27" s="2"/>
      <c r="M27" s="46">
        <v>0.19</v>
      </c>
      <c r="N27" s="26">
        <f t="shared" si="8"/>
        <v>0.70099195776160084</v>
      </c>
      <c r="O27" s="25">
        <f t="shared" si="9"/>
        <v>26.051303880153903</v>
      </c>
      <c r="P27" s="26">
        <f t="shared" si="10"/>
        <v>4.8057248708398611E-3</v>
      </c>
      <c r="Q27" s="26">
        <f t="shared" si="11"/>
        <v>0.23456790123456789</v>
      </c>
      <c r="R27" s="47">
        <f t="shared" si="12"/>
        <v>4.8289313865035608E-3</v>
      </c>
      <c r="S27" s="13"/>
      <c r="T27" s="7"/>
      <c r="U27" s="17"/>
    </row>
    <row r="28" spans="1:21" x14ac:dyDescent="0.45">
      <c r="D28" s="2"/>
      <c r="K28" s="2"/>
      <c r="L28" s="2"/>
      <c r="M28" s="46">
        <v>0.2</v>
      </c>
      <c r="N28" s="26">
        <f t="shared" si="8"/>
        <v>0.71060640000000053</v>
      </c>
      <c r="O28" s="25">
        <f t="shared" si="9"/>
        <v>26.605305599999998</v>
      </c>
      <c r="P28" s="26">
        <f t="shared" si="10"/>
        <v>4.9752369561357505E-3</v>
      </c>
      <c r="Q28" s="26">
        <f t="shared" si="11"/>
        <v>0.25</v>
      </c>
      <c r="R28" s="47">
        <f t="shared" si="12"/>
        <v>5.000113706633876E-3</v>
      </c>
      <c r="S28" s="13"/>
      <c r="T28" s="7"/>
      <c r="U28" s="17"/>
    </row>
    <row r="29" spans="1:21" x14ac:dyDescent="0.45">
      <c r="D29" s="2"/>
      <c r="K29" s="2"/>
      <c r="L29" s="2"/>
      <c r="M29" s="46">
        <v>0.21</v>
      </c>
      <c r="N29" s="26">
        <f t="shared" ref="N29:N43" si="13">+$N$4*M29^6+$O$4*M29^5+$P$4*M29^4+$Q$4*M29^3+$R$4*M29^2+$S$4*M29</f>
        <v>0.71942801308560078</v>
      </c>
      <c r="O29" s="25">
        <f t="shared" ref="O29:O43" si="14">+$N$3*M29^6+$O$3*M29^5+$P$3*M29^4+$Q$3*M29^3+$R$3*M29^2+$S$3*M29+$T$3</f>
        <v>27.1398735733999</v>
      </c>
      <c r="P29" s="26">
        <f t="shared" ref="P29:P43" si="15">+N29*O29/$G$1</f>
        <v>5.1382066632382874E-3</v>
      </c>
      <c r="Q29" s="26">
        <f t="shared" ref="Q29:Q43" si="16">+M29/(1-M29)</f>
        <v>0.26582278481012656</v>
      </c>
      <c r="R29" s="47">
        <f t="shared" ref="R29:R43" si="17">+P29/(1-P29)</f>
        <v>5.164744186229895E-3</v>
      </c>
      <c r="S29" s="13"/>
      <c r="T29" s="7"/>
      <c r="U29" s="17"/>
    </row>
    <row r="30" spans="1:21" x14ac:dyDescent="0.45">
      <c r="D30" s="2"/>
      <c r="K30" s="2"/>
      <c r="L30" s="2"/>
      <c r="M30" s="46">
        <v>0.22</v>
      </c>
      <c r="N30" s="26">
        <f t="shared" si="13"/>
        <v>0.72743694749440113</v>
      </c>
      <c r="O30" s="25">
        <f t="shared" si="14"/>
        <v>27.656383178457599</v>
      </c>
      <c r="P30" s="26">
        <f t="shared" si="15"/>
        <v>5.2942828837033423E-3</v>
      </c>
      <c r="Q30" s="26">
        <f t="shared" si="16"/>
        <v>0.28205128205128205</v>
      </c>
      <c r="R30" s="47">
        <f t="shared" si="17"/>
        <v>5.3224615005247403E-3</v>
      </c>
      <c r="S30" s="13"/>
      <c r="T30" s="7"/>
      <c r="U30" s="17"/>
    </row>
    <row r="31" spans="1:21" x14ac:dyDescent="0.45">
      <c r="K31" s="2"/>
      <c r="L31" s="2"/>
      <c r="M31" s="46">
        <v>0.23</v>
      </c>
      <c r="N31" s="26">
        <f t="shared" si="13"/>
        <v>0.734639138870401</v>
      </c>
      <c r="O31" s="25">
        <f t="shared" si="14"/>
        <v>28.156126454549099</v>
      </c>
      <c r="P31" s="26">
        <f t="shared" si="15"/>
        <v>5.4433138138147543E-3</v>
      </c>
      <c r="Q31" s="26">
        <f t="shared" si="16"/>
        <v>0.29870129870129869</v>
      </c>
      <c r="R31" s="47">
        <f t="shared" si="17"/>
        <v>5.4731056453787121E-3</v>
      </c>
      <c r="S31" s="13"/>
      <c r="T31" s="7"/>
      <c r="U31" s="17"/>
    </row>
    <row r="32" spans="1:21" x14ac:dyDescent="0.45">
      <c r="K32" s="2"/>
      <c r="L32" s="2"/>
      <c r="M32" s="46">
        <v>0.24</v>
      </c>
      <c r="N32" s="26">
        <f t="shared" si="13"/>
        <v>0.74107159695360103</v>
      </c>
      <c r="O32" s="25">
        <f t="shared" si="14"/>
        <v>28.640315884134399</v>
      </c>
      <c r="P32" s="26">
        <f t="shared" si="15"/>
        <v>5.5854012182923862E-3</v>
      </c>
      <c r="Q32" s="26">
        <f t="shared" si="16"/>
        <v>0.31578947368421051</v>
      </c>
      <c r="R32" s="47">
        <f t="shared" si="17"/>
        <v>5.6167731498866355E-3</v>
      </c>
      <c r="S32" s="13"/>
      <c r="T32" s="7"/>
      <c r="U32" s="17"/>
    </row>
    <row r="33" spans="11:21" x14ac:dyDescent="0.45">
      <c r="K33" s="2"/>
      <c r="L33" s="2"/>
      <c r="M33" s="46">
        <v>0.25</v>
      </c>
      <c r="N33" s="26">
        <f t="shared" si="13"/>
        <v>0.74680468750000095</v>
      </c>
      <c r="O33" s="25">
        <f t="shared" si="14"/>
        <v>29.110088085937502</v>
      </c>
      <c r="P33" s="26">
        <f t="shared" si="15"/>
        <v>5.7209342726621199E-3</v>
      </c>
      <c r="Q33" s="26">
        <f t="shared" si="16"/>
        <v>0.33333333333333331</v>
      </c>
      <c r="R33" s="47">
        <f t="shared" si="17"/>
        <v>5.7538516799376894E-3</v>
      </c>
      <c r="S33" s="13"/>
      <c r="T33" s="7"/>
      <c r="U33" s="17"/>
    </row>
    <row r="34" spans="11:21" x14ac:dyDescent="0.45">
      <c r="K34" s="2"/>
      <c r="L34" s="2"/>
      <c r="M34" s="46">
        <v>0.26</v>
      </c>
      <c r="N34" s="26">
        <f t="shared" si="13"/>
        <v>0.75194140719360014</v>
      </c>
      <c r="O34" s="25">
        <f t="shared" si="14"/>
        <v>29.566507419494396</v>
      </c>
      <c r="P34" s="26">
        <f t="shared" si="15"/>
        <v>5.8506003144249046E-3</v>
      </c>
      <c r="Q34" s="26">
        <f t="shared" si="16"/>
        <v>0.35135135135135137</v>
      </c>
      <c r="R34" s="47">
        <f t="shared" si="17"/>
        <v>5.8850312802837326E-3</v>
      </c>
      <c r="S34" s="13"/>
      <c r="T34" s="7"/>
      <c r="U34" s="17"/>
    </row>
    <row r="35" spans="11:21" x14ac:dyDescent="0.45">
      <c r="K35" s="2"/>
      <c r="L35" s="2"/>
      <c r="M35" s="46">
        <v>0.27</v>
      </c>
      <c r="N35" s="26">
        <f t="shared" si="13"/>
        <v>0.7566136515504005</v>
      </c>
      <c r="O35" s="25">
        <f t="shared" si="14"/>
        <v>30.010569501069099</v>
      </c>
      <c r="P35" s="26">
        <f t="shared" si="15"/>
        <v>5.9753701513976243E-3</v>
      </c>
      <c r="Q35" s="26">
        <f t="shared" si="16"/>
        <v>0.36986301369863017</v>
      </c>
      <c r="R35" s="47">
        <f t="shared" si="17"/>
        <v>6.0112898332385575E-3</v>
      </c>
      <c r="S35" s="13"/>
      <c r="T35" s="7"/>
      <c r="U35" s="17"/>
    </row>
    <row r="36" spans="11:21" x14ac:dyDescent="0.45">
      <c r="K36" s="2"/>
      <c r="L36" s="2"/>
      <c r="M36" s="46">
        <v>0.28000000000000003</v>
      </c>
      <c r="N36" s="26">
        <f t="shared" si="13"/>
        <v>0.7609754758144045</v>
      </c>
      <c r="O36" s="25">
        <f t="shared" si="14"/>
        <v>30.443204630937601</v>
      </c>
      <c r="P36" s="26">
        <f t="shared" si="15"/>
        <v>6.0964558235113214E-3</v>
      </c>
      <c r="Q36" s="26">
        <f t="shared" si="16"/>
        <v>0.38888888888888895</v>
      </c>
      <c r="R36" s="47">
        <f t="shared" si="17"/>
        <v>6.1338505725549225E-3</v>
      </c>
      <c r="S36" s="13"/>
      <c r="T36" s="7"/>
      <c r="U36" s="17"/>
    </row>
    <row r="37" spans="11:21" x14ac:dyDescent="0.45">
      <c r="K37" s="2"/>
      <c r="L37" s="2"/>
      <c r="M37" s="46">
        <v>0.28999999999999998</v>
      </c>
      <c r="N37" s="26">
        <f t="shared" si="13"/>
        <v>0.76519334884559775</v>
      </c>
      <c r="O37" s="25">
        <f t="shared" si="14"/>
        <v>30.865281132039897</v>
      </c>
      <c r="P37" s="26">
        <f t="shared" si="15"/>
        <v>6.2152389032859084E-3</v>
      </c>
      <c r="Q37" s="26">
        <f t="shared" si="16"/>
        <v>0.40845070422535212</v>
      </c>
      <c r="R37" s="47">
        <f t="shared" si="17"/>
        <v>6.2541096891312138E-3</v>
      </c>
      <c r="S37" s="13"/>
      <c r="T37" s="7"/>
      <c r="U37" s="17"/>
    </row>
    <row r="38" spans="11:21" x14ac:dyDescent="0.45">
      <c r="K38" s="2"/>
      <c r="L38" s="2"/>
      <c r="M38" s="46">
        <v>0.3</v>
      </c>
      <c r="N38" s="26">
        <f t="shared" si="13"/>
        <v>0.76943340000000404</v>
      </c>
      <c r="O38" s="25">
        <f t="shared" si="14"/>
        <v>31.277608599999997</v>
      </c>
      <c r="P38" s="26">
        <f t="shared" si="15"/>
        <v>6.33316756025457E-3</v>
      </c>
      <c r="Q38" s="26">
        <f t="shared" si="16"/>
        <v>0.4285714285714286</v>
      </c>
      <c r="R38" s="47">
        <f t="shared" si="17"/>
        <v>6.373532207676464E-3</v>
      </c>
      <c r="S38" s="13"/>
      <c r="T38" s="7"/>
      <c r="U38" s="17"/>
    </row>
    <row r="39" spans="11:21" x14ac:dyDescent="0.45">
      <c r="K39" s="2"/>
      <c r="L39" s="2"/>
      <c r="M39" s="46">
        <v>0.31</v>
      </c>
      <c r="N39" s="26">
        <f t="shared" si="13"/>
        <v>0.77384565900159963</v>
      </c>
      <c r="O39" s="25">
        <f t="shared" si="14"/>
        <v>31.680941064513895</v>
      </c>
      <c r="P39" s="26">
        <f t="shared" si="15"/>
        <v>6.4516207146998929E-3</v>
      </c>
      <c r="Q39" s="26">
        <f t="shared" si="16"/>
        <v>0.44927536231884063</v>
      </c>
      <c r="R39" s="47">
        <f t="shared" si="17"/>
        <v>6.4935144067577331E-3</v>
      </c>
      <c r="S39" s="13"/>
      <c r="T39" s="7"/>
      <c r="U39" s="17"/>
    </row>
    <row r="40" spans="11:21" x14ac:dyDescent="0.45">
      <c r="K40" s="2"/>
      <c r="L40" s="2"/>
      <c r="M40" s="46">
        <v>0.32</v>
      </c>
      <c r="N40" s="26">
        <f t="shared" si="13"/>
        <v>0.77854528880640217</v>
      </c>
      <c r="O40" s="25">
        <f t="shared" si="14"/>
        <v>32.0759800621056</v>
      </c>
      <c r="P40" s="26">
        <f t="shared" si="15"/>
        <v>6.571737674000106E-3</v>
      </c>
      <c r="Q40" s="26">
        <f t="shared" si="16"/>
        <v>0.4705882352941177</v>
      </c>
      <c r="R40" s="47">
        <f t="shared" si="17"/>
        <v>6.6152111060471799E-3</v>
      </c>
      <c r="S40" s="13"/>
      <c r="T40" s="7"/>
      <c r="U40" s="17"/>
    </row>
    <row r="41" spans="11:21" x14ac:dyDescent="0.45">
      <c r="K41" s="2"/>
      <c r="L41" s="2"/>
      <c r="M41" s="46">
        <v>0.33</v>
      </c>
      <c r="N41" s="26">
        <f t="shared" si="13"/>
        <v>0.78359081145840292</v>
      </c>
      <c r="O41" s="25">
        <f t="shared" si="14"/>
        <v>32.463377620251094</v>
      </c>
      <c r="P41" s="26">
        <f t="shared" si="15"/>
        <v>6.6942116874034504E-3</v>
      </c>
      <c r="Q41" s="26">
        <f t="shared" si="16"/>
        <v>0.49253731343283591</v>
      </c>
      <c r="R41" s="47">
        <f t="shared" si="17"/>
        <v>6.7393261633715163E-3</v>
      </c>
      <c r="S41" s="13"/>
      <c r="T41" s="7"/>
      <c r="U41" s="17"/>
    </row>
    <row r="42" spans="11:21" x14ac:dyDescent="0.45">
      <c r="K42" s="2"/>
      <c r="L42" s="2"/>
      <c r="M42" s="46">
        <v>0.34</v>
      </c>
      <c r="N42" s="26">
        <f t="shared" si="13"/>
        <v>0.78895932693760606</v>
      </c>
      <c r="O42" s="25">
        <f t="shared" si="14"/>
        <v>32.843739152870398</v>
      </c>
      <c r="P42" s="26">
        <f t="shared" si="15"/>
        <v>6.8190458779376134E-3</v>
      </c>
      <c r="Q42" s="26">
        <f t="shared" si="16"/>
        <v>0.51515151515151525</v>
      </c>
      <c r="R42" s="47">
        <f t="shared" si="17"/>
        <v>6.8658645231124207E-3</v>
      </c>
      <c r="S42" s="13"/>
      <c r="T42" s="7"/>
      <c r="U42" s="17"/>
    </row>
    <row r="43" spans="11:21" ht="14.65" thickBot="1" x14ac:dyDescent="0.5">
      <c r="K43" s="2"/>
      <c r="L43" s="2"/>
      <c r="M43" s="48">
        <v>0.35</v>
      </c>
      <c r="N43" s="49">
        <f t="shared" si="13"/>
        <v>0.79451872500000142</v>
      </c>
      <c r="O43" s="50">
        <f t="shared" si="14"/>
        <v>33.217626267187498</v>
      </c>
      <c r="P43" s="49">
        <f t="shared" si="15"/>
        <v>6.94527001824536E-3</v>
      </c>
      <c r="Q43" s="49">
        <f t="shared" si="16"/>
        <v>0.53846153846153844</v>
      </c>
      <c r="R43" s="51">
        <f t="shared" si="17"/>
        <v>6.9938441543629382E-3</v>
      </c>
      <c r="S43" s="13"/>
      <c r="T43" s="7"/>
      <c r="U43" s="17"/>
    </row>
    <row r="44" spans="11:21" ht="14.65" thickTop="1" x14ac:dyDescent="0.45">
      <c r="K44" s="2"/>
      <c r="L44" s="2"/>
      <c r="M44" s="13"/>
      <c r="N44" s="2"/>
      <c r="O44" s="2"/>
      <c r="P44" s="2"/>
      <c r="Q44" s="13"/>
      <c r="R44" s="2"/>
      <c r="S44" s="13"/>
      <c r="T44" s="7"/>
      <c r="U44" s="17"/>
    </row>
    <row r="45" spans="11:21" x14ac:dyDescent="0.45">
      <c r="K45" s="2"/>
      <c r="L45" s="2"/>
      <c r="M45" s="13"/>
      <c r="N45" s="2"/>
      <c r="O45" s="2"/>
      <c r="P45" s="2"/>
      <c r="Q45" s="13"/>
      <c r="R45" s="2"/>
      <c r="S45" s="13"/>
      <c r="T45" s="7"/>
      <c r="U45" s="17"/>
    </row>
    <row r="46" spans="11:21" x14ac:dyDescent="0.45">
      <c r="K46" s="2"/>
      <c r="L46" s="2"/>
      <c r="M46" s="13"/>
      <c r="N46" s="2"/>
      <c r="O46" s="2"/>
      <c r="P46" s="2"/>
      <c r="Q46" s="13"/>
      <c r="R46" s="2"/>
      <c r="S46" s="13"/>
      <c r="T46" s="7"/>
      <c r="U46" s="17"/>
    </row>
    <row r="47" spans="11:21" x14ac:dyDescent="0.45">
      <c r="K47" s="2"/>
      <c r="L47" s="2"/>
      <c r="M47" s="13"/>
      <c r="N47" s="2"/>
      <c r="O47" s="2"/>
      <c r="P47" s="2"/>
      <c r="Q47" s="13"/>
      <c r="R47" s="2"/>
      <c r="S47" s="13"/>
      <c r="T47" s="7"/>
      <c r="U47" s="17"/>
    </row>
    <row r="48" spans="11:21" x14ac:dyDescent="0.45">
      <c r="K48" s="2"/>
      <c r="L48" s="2"/>
      <c r="M48" s="2"/>
      <c r="N48" s="2"/>
      <c r="O48" s="2"/>
      <c r="P48" s="2"/>
      <c r="Q48" s="13"/>
      <c r="R48" s="2"/>
      <c r="S48" s="13"/>
      <c r="T48" s="7"/>
      <c r="U48" s="17"/>
    </row>
  </sheetData>
  <mergeCells count="7">
    <mergeCell ref="H15:I15"/>
    <mergeCell ref="H16:I16"/>
    <mergeCell ref="A12:B12"/>
    <mergeCell ref="D12:E12"/>
    <mergeCell ref="M1:T1"/>
    <mergeCell ref="H13:I13"/>
    <mergeCell ref="H14: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workbookViewId="0">
      <selection activeCell="M17" sqref="M17"/>
    </sheetView>
  </sheetViews>
  <sheetFormatPr defaultRowHeight="14.25" x14ac:dyDescent="0.45"/>
  <cols>
    <col min="3" max="9" width="9.1328125" style="1"/>
  </cols>
  <sheetData>
    <row r="1" spans="1:12" x14ac:dyDescent="0.45">
      <c r="A1" t="s">
        <v>0</v>
      </c>
      <c r="K1" s="19">
        <v>0</v>
      </c>
      <c r="L1" s="19">
        <v>0</v>
      </c>
    </row>
    <row r="2" spans="1:12" x14ac:dyDescent="0.45">
      <c r="A2" t="s">
        <v>1</v>
      </c>
      <c r="K2" s="19">
        <v>1</v>
      </c>
      <c r="L2" s="19">
        <v>1</v>
      </c>
    </row>
    <row r="3" spans="1:12" ht="15.75" x14ac:dyDescent="0.45">
      <c r="A3" t="s">
        <v>2</v>
      </c>
      <c r="C3" s="68" t="s">
        <v>10</v>
      </c>
      <c r="D3" s="68"/>
      <c r="E3" s="68"/>
      <c r="G3" s="68" t="s">
        <v>11</v>
      </c>
      <c r="H3" s="68"/>
      <c r="I3" s="68"/>
    </row>
    <row r="4" spans="1:12" x14ac:dyDescent="0.45">
      <c r="C4" s="1" t="s">
        <v>5</v>
      </c>
      <c r="D4" s="1" t="s">
        <v>3</v>
      </c>
      <c r="E4" s="1" t="s">
        <v>4</v>
      </c>
      <c r="G4" s="1" t="s">
        <v>5</v>
      </c>
      <c r="H4" s="1" t="s">
        <v>3</v>
      </c>
      <c r="I4" s="1" t="s">
        <v>4</v>
      </c>
    </row>
    <row r="5" spans="1:12" x14ac:dyDescent="0.45">
      <c r="C5" s="1">
        <v>9.2119999999999997</v>
      </c>
      <c r="D5" s="1">
        <v>0</v>
      </c>
      <c r="E5" s="1">
        <v>0</v>
      </c>
      <c r="G5" s="1">
        <v>31.853000000000002</v>
      </c>
      <c r="H5" s="1">
        <v>0</v>
      </c>
      <c r="I5" s="1">
        <v>0</v>
      </c>
    </row>
    <row r="6" spans="1:12" x14ac:dyDescent="0.45">
      <c r="C6" s="1">
        <v>10.564</v>
      </c>
      <c r="D6" s="1">
        <v>0.01</v>
      </c>
      <c r="E6" s="1">
        <v>0.1366</v>
      </c>
      <c r="G6" s="1">
        <v>35.576999999999998</v>
      </c>
      <c r="H6" s="1">
        <v>0.01</v>
      </c>
      <c r="I6" s="1">
        <v>0.11351</v>
      </c>
    </row>
    <row r="7" spans="1:12" x14ac:dyDescent="0.45">
      <c r="C7" s="1">
        <v>11.842000000000001</v>
      </c>
      <c r="D7" s="1">
        <v>0.02</v>
      </c>
      <c r="E7" s="1">
        <v>0.23718</v>
      </c>
      <c r="G7" s="1">
        <v>39.109000000000002</v>
      </c>
      <c r="H7" s="1">
        <v>0.02</v>
      </c>
      <c r="I7" s="1">
        <v>0.20141999999999999</v>
      </c>
    </row>
    <row r="8" spans="1:12" x14ac:dyDescent="0.45">
      <c r="C8" s="1">
        <v>13.048999999999999</v>
      </c>
      <c r="D8" s="1">
        <v>0.03</v>
      </c>
      <c r="E8" s="1">
        <v>0.31435000000000002</v>
      </c>
      <c r="G8" s="1">
        <v>42.463000000000001</v>
      </c>
      <c r="H8" s="1">
        <v>0.03</v>
      </c>
      <c r="I8" s="1">
        <v>0.27155000000000001</v>
      </c>
    </row>
    <row r="9" spans="1:12" x14ac:dyDescent="0.45">
      <c r="C9" s="1">
        <v>14.191000000000001</v>
      </c>
      <c r="D9" s="1">
        <v>0.04</v>
      </c>
      <c r="E9" s="1">
        <v>0.37546000000000002</v>
      </c>
      <c r="G9" s="1">
        <v>45.651000000000003</v>
      </c>
      <c r="H9" s="1">
        <v>0.04</v>
      </c>
      <c r="I9" s="1">
        <v>0.32883000000000001</v>
      </c>
    </row>
    <row r="10" spans="1:12" x14ac:dyDescent="0.45">
      <c r="C10" s="1">
        <v>15.273999999999999</v>
      </c>
      <c r="D10" s="1">
        <v>0.05</v>
      </c>
      <c r="E10" s="1">
        <v>0.42508000000000001</v>
      </c>
      <c r="G10" s="1">
        <v>48.685000000000002</v>
      </c>
      <c r="H10" s="1">
        <v>0.05</v>
      </c>
      <c r="I10" s="1">
        <v>0.37651000000000001</v>
      </c>
    </row>
    <row r="11" spans="1:12" x14ac:dyDescent="0.45">
      <c r="C11" s="1">
        <v>16.300999999999998</v>
      </c>
      <c r="D11" s="1">
        <v>0.06</v>
      </c>
      <c r="E11" s="1">
        <v>0.46618999999999999</v>
      </c>
      <c r="G11" s="1">
        <v>51.573</v>
      </c>
      <c r="H11" s="1">
        <v>0.06</v>
      </c>
      <c r="I11" s="1">
        <v>0.41685</v>
      </c>
    </row>
    <row r="12" spans="1:12" x14ac:dyDescent="0.45">
      <c r="C12" s="1">
        <v>17.276</v>
      </c>
      <c r="D12" s="1">
        <v>7.0000000000000007E-2</v>
      </c>
      <c r="E12" s="1">
        <v>0.50083</v>
      </c>
      <c r="G12" s="1">
        <v>54.326999999999998</v>
      </c>
      <c r="H12" s="1">
        <v>7.0000000000000007E-2</v>
      </c>
      <c r="I12" s="1">
        <v>0.45145000000000002</v>
      </c>
    </row>
    <row r="13" spans="1:12" x14ac:dyDescent="0.45">
      <c r="C13" s="1">
        <v>18.202000000000002</v>
      </c>
      <c r="D13" s="1">
        <v>0.08</v>
      </c>
      <c r="E13" s="1">
        <v>0.53042999999999996</v>
      </c>
      <c r="G13" s="1">
        <v>56.954999999999998</v>
      </c>
      <c r="H13" s="1">
        <v>0.08</v>
      </c>
      <c r="I13" s="1">
        <v>0.48147000000000001</v>
      </c>
    </row>
    <row r="14" spans="1:12" x14ac:dyDescent="0.45">
      <c r="C14" s="1">
        <v>19.084</v>
      </c>
      <c r="D14" s="1">
        <v>0.09</v>
      </c>
      <c r="E14" s="1">
        <v>0.55603999999999998</v>
      </c>
      <c r="G14" s="1">
        <v>59.466000000000001</v>
      </c>
      <c r="H14" s="1">
        <v>0.09</v>
      </c>
      <c r="I14" s="1">
        <v>0.50778000000000001</v>
      </c>
    </row>
    <row r="15" spans="1:12" x14ac:dyDescent="0.45">
      <c r="C15" s="1">
        <v>19.925000000000001</v>
      </c>
      <c r="D15" s="1">
        <v>0.1</v>
      </c>
      <c r="E15" s="1">
        <v>0.57843999999999995</v>
      </c>
      <c r="G15" s="1">
        <v>61.866</v>
      </c>
      <c r="H15" s="1">
        <v>0.1</v>
      </c>
      <c r="I15" s="1">
        <v>0.53105000000000002</v>
      </c>
    </row>
    <row r="16" spans="1:12" x14ac:dyDescent="0.45">
      <c r="C16" s="1">
        <v>20.727</v>
      </c>
      <c r="D16" s="1">
        <v>0.11</v>
      </c>
      <c r="E16" s="1">
        <v>0.59819999999999995</v>
      </c>
      <c r="G16" s="1">
        <v>64.165000000000006</v>
      </c>
      <c r="H16" s="1">
        <v>0.11</v>
      </c>
      <c r="I16" s="1">
        <v>0.55179</v>
      </c>
    </row>
    <row r="17" spans="3:9" x14ac:dyDescent="0.45">
      <c r="C17" s="1">
        <v>21.492999999999999</v>
      </c>
      <c r="D17" s="1">
        <v>0.12</v>
      </c>
      <c r="E17" s="1">
        <v>0.61578999999999995</v>
      </c>
      <c r="G17" s="1">
        <v>66.367000000000004</v>
      </c>
      <c r="H17" s="1">
        <v>0.12</v>
      </c>
      <c r="I17" s="1">
        <v>0.57040999999999997</v>
      </c>
    </row>
    <row r="18" spans="3:9" x14ac:dyDescent="0.45">
      <c r="C18" s="1">
        <v>22.225000000000001</v>
      </c>
      <c r="D18" s="1">
        <v>0.13</v>
      </c>
      <c r="E18" s="1">
        <v>0.63154999999999994</v>
      </c>
      <c r="G18" s="1">
        <v>68.48</v>
      </c>
      <c r="H18" s="1">
        <v>0.13</v>
      </c>
      <c r="I18" s="1">
        <v>0.58723999999999998</v>
      </c>
    </row>
    <row r="19" spans="3:9" x14ac:dyDescent="0.45">
      <c r="C19" s="1">
        <v>22.925999999999998</v>
      </c>
      <c r="D19" s="1">
        <v>0.14000000000000001</v>
      </c>
      <c r="E19" s="1">
        <v>0.64578000000000002</v>
      </c>
      <c r="G19" s="1">
        <v>70.509</v>
      </c>
      <c r="H19" s="1">
        <v>0.14000000000000001</v>
      </c>
      <c r="I19" s="1">
        <v>0.60253999999999996</v>
      </c>
    </row>
    <row r="20" spans="3:9" x14ac:dyDescent="0.45">
      <c r="C20" s="1">
        <v>23.597999999999999</v>
      </c>
      <c r="D20" s="1">
        <v>0.15</v>
      </c>
      <c r="E20" s="1">
        <v>0.65869999999999995</v>
      </c>
      <c r="G20" s="1">
        <v>72.459999999999994</v>
      </c>
      <c r="H20" s="1">
        <v>0.15</v>
      </c>
      <c r="I20" s="1">
        <v>0.61651999999999996</v>
      </c>
    </row>
    <row r="21" spans="3:9" x14ac:dyDescent="0.45">
      <c r="C21" s="1">
        <v>24.244</v>
      </c>
      <c r="D21" s="1">
        <v>0.16</v>
      </c>
      <c r="E21" s="1">
        <v>0.67049999999999998</v>
      </c>
      <c r="G21" s="1">
        <v>74.337999999999994</v>
      </c>
      <c r="H21" s="1">
        <v>0.16</v>
      </c>
      <c r="I21" s="1">
        <v>0.62936000000000003</v>
      </c>
    </row>
    <row r="22" spans="3:9" x14ac:dyDescent="0.45">
      <c r="C22" s="1">
        <v>24.864000000000001</v>
      </c>
      <c r="D22" s="1">
        <v>0.17</v>
      </c>
      <c r="E22" s="1">
        <v>0.68132000000000004</v>
      </c>
      <c r="G22" s="1">
        <v>76.147000000000006</v>
      </c>
      <c r="H22" s="1">
        <v>0.17</v>
      </c>
      <c r="I22" s="1">
        <v>0.64120999999999995</v>
      </c>
    </row>
    <row r="23" spans="3:9" x14ac:dyDescent="0.45">
      <c r="C23" s="1">
        <v>25.46</v>
      </c>
      <c r="D23" s="1">
        <v>0.18</v>
      </c>
      <c r="E23" s="1">
        <v>0.69130000000000003</v>
      </c>
      <c r="G23" s="1">
        <v>77.891999999999996</v>
      </c>
      <c r="H23" s="1">
        <v>0.18</v>
      </c>
      <c r="I23" s="1">
        <v>0.65217999999999998</v>
      </c>
    </row>
    <row r="24" spans="3:9" x14ac:dyDescent="0.45">
      <c r="C24" s="1">
        <v>26.035</v>
      </c>
      <c r="D24" s="1">
        <v>0.19</v>
      </c>
      <c r="E24" s="1">
        <v>0.70055000000000001</v>
      </c>
      <c r="G24" s="1">
        <v>79.578000000000003</v>
      </c>
      <c r="H24" s="1">
        <v>0.19</v>
      </c>
      <c r="I24" s="1">
        <v>0.66239000000000003</v>
      </c>
    </row>
    <row r="25" spans="3:9" x14ac:dyDescent="0.45">
      <c r="C25" s="1">
        <v>26.588999999999999</v>
      </c>
      <c r="D25" s="1">
        <v>0.2</v>
      </c>
      <c r="E25" s="1">
        <v>0.70914999999999995</v>
      </c>
      <c r="G25" s="1">
        <v>81.206999999999994</v>
      </c>
      <c r="H25" s="1">
        <v>0.2</v>
      </c>
      <c r="I25" s="1">
        <v>0.67191999999999996</v>
      </c>
    </row>
    <row r="26" spans="3:9" x14ac:dyDescent="0.45">
      <c r="C26" s="1">
        <v>27.125</v>
      </c>
      <c r="D26" s="1">
        <v>0.21</v>
      </c>
      <c r="E26" s="1">
        <v>0.71716999999999997</v>
      </c>
      <c r="G26" s="1">
        <v>82.784000000000006</v>
      </c>
      <c r="H26" s="1">
        <v>0.21</v>
      </c>
      <c r="I26" s="1">
        <v>0.68084999999999996</v>
      </c>
    </row>
    <row r="27" spans="3:9" x14ac:dyDescent="0.45">
      <c r="C27" s="1">
        <v>27.643000000000001</v>
      </c>
      <c r="D27" s="1">
        <v>0.22</v>
      </c>
      <c r="E27" s="1">
        <v>0.72468999999999995</v>
      </c>
      <c r="G27" s="1">
        <v>84.311999999999998</v>
      </c>
      <c r="H27" s="1">
        <v>0.22</v>
      </c>
      <c r="I27" s="1">
        <v>0.68923999999999996</v>
      </c>
    </row>
    <row r="28" spans="3:9" x14ac:dyDescent="0.45">
      <c r="C28" s="1">
        <v>28.143999999999998</v>
      </c>
      <c r="D28" s="1">
        <v>0.23</v>
      </c>
      <c r="E28" s="1">
        <v>0.73175999999999997</v>
      </c>
      <c r="G28" s="1">
        <v>85.793999999999997</v>
      </c>
      <c r="H28" s="1">
        <v>0.23</v>
      </c>
      <c r="I28" s="1">
        <v>0.69716</v>
      </c>
    </row>
    <row r="29" spans="3:9" x14ac:dyDescent="0.45">
      <c r="C29" s="1">
        <v>28.631</v>
      </c>
      <c r="D29" s="1">
        <v>0.24</v>
      </c>
      <c r="E29" s="1">
        <v>0.73843000000000003</v>
      </c>
      <c r="G29" s="1">
        <v>87.233999999999995</v>
      </c>
      <c r="H29" s="1">
        <v>0.24</v>
      </c>
      <c r="I29" s="1">
        <v>0.70464000000000004</v>
      </c>
    </row>
    <row r="30" spans="3:9" x14ac:dyDescent="0.45">
      <c r="C30" s="1">
        <v>29.103000000000002</v>
      </c>
      <c r="D30" s="1">
        <v>0.25</v>
      </c>
      <c r="E30" s="1">
        <v>0.74473999999999996</v>
      </c>
      <c r="G30" s="1">
        <v>88.632999999999996</v>
      </c>
      <c r="H30" s="1">
        <v>0.25</v>
      </c>
      <c r="I30" s="1">
        <v>0.71174000000000004</v>
      </c>
    </row>
    <row r="31" spans="3:9" x14ac:dyDescent="0.45">
      <c r="C31" s="1">
        <v>29.561</v>
      </c>
      <c r="D31" s="1">
        <v>0.26</v>
      </c>
      <c r="E31" s="1">
        <v>0.75073000000000001</v>
      </c>
      <c r="G31" s="1">
        <v>89.995000000000005</v>
      </c>
      <c r="H31" s="1">
        <v>0.26</v>
      </c>
      <c r="I31" s="1">
        <v>0.71848999999999996</v>
      </c>
    </row>
    <row r="32" spans="3:9" x14ac:dyDescent="0.45">
      <c r="C32" s="1">
        <v>30.007999999999999</v>
      </c>
      <c r="D32" s="1">
        <v>0.27</v>
      </c>
      <c r="E32" s="1">
        <v>0.75641999999999998</v>
      </c>
      <c r="G32" s="1">
        <v>91.320999999999998</v>
      </c>
      <c r="H32" s="1">
        <v>0.27</v>
      </c>
      <c r="I32" s="1">
        <v>0.72492999999999996</v>
      </c>
    </row>
    <row r="33" spans="3:9" x14ac:dyDescent="0.45">
      <c r="C33" s="1">
        <v>30.443000000000001</v>
      </c>
      <c r="D33" s="1">
        <v>0.28000000000000003</v>
      </c>
      <c r="E33" s="1">
        <v>0.76185999999999998</v>
      </c>
      <c r="G33" s="1">
        <v>92.614999999999995</v>
      </c>
      <c r="H33" s="1">
        <v>0.28000000000000003</v>
      </c>
      <c r="I33" s="1">
        <v>0.73107999999999995</v>
      </c>
    </row>
    <row r="34" spans="3:9" x14ac:dyDescent="0.45">
      <c r="C34" s="1">
        <v>30.867000000000001</v>
      </c>
      <c r="D34" s="1">
        <v>0.28999999999999998</v>
      </c>
      <c r="E34" s="1">
        <v>0.76705999999999996</v>
      </c>
      <c r="G34" s="1">
        <v>93.879000000000005</v>
      </c>
      <c r="H34" s="1">
        <v>0.28999999999999998</v>
      </c>
      <c r="I34" s="1">
        <v>0.73697000000000001</v>
      </c>
    </row>
    <row r="35" spans="3:9" x14ac:dyDescent="0.45">
      <c r="C35" s="1">
        <v>31.282</v>
      </c>
      <c r="D35" s="1">
        <v>0.3</v>
      </c>
      <c r="E35" s="1">
        <v>0.77203999999999995</v>
      </c>
      <c r="G35" s="1">
        <v>95.114000000000004</v>
      </c>
      <c r="H35" s="1">
        <v>0.3</v>
      </c>
      <c r="I35" s="1">
        <v>0.74261999999999995</v>
      </c>
    </row>
    <row r="36" spans="3:9" x14ac:dyDescent="0.45">
      <c r="C36" s="1">
        <v>31.687000000000001</v>
      </c>
      <c r="D36" s="1">
        <v>0.31</v>
      </c>
      <c r="E36" s="1">
        <v>0.77683000000000002</v>
      </c>
      <c r="G36" s="1">
        <v>96.322000000000003</v>
      </c>
      <c r="H36" s="1">
        <v>0.31</v>
      </c>
      <c r="I36" s="1">
        <v>0.74805999999999995</v>
      </c>
    </row>
    <row r="37" spans="3:9" x14ac:dyDescent="0.45">
      <c r="C37" s="1">
        <v>32.084000000000003</v>
      </c>
      <c r="D37" s="1">
        <v>0.32</v>
      </c>
      <c r="E37" s="1">
        <v>0.78144000000000002</v>
      </c>
      <c r="G37" s="1">
        <v>97.504999999999995</v>
      </c>
      <c r="H37" s="1">
        <v>0.32</v>
      </c>
      <c r="I37" s="1">
        <v>0.75331000000000004</v>
      </c>
    </row>
    <row r="38" spans="3:9" x14ac:dyDescent="0.45">
      <c r="C38" s="1">
        <v>32.472999999999999</v>
      </c>
      <c r="D38" s="1">
        <v>0.33</v>
      </c>
      <c r="E38" s="1">
        <v>0.78590000000000004</v>
      </c>
      <c r="G38" s="1">
        <v>98.665999999999997</v>
      </c>
      <c r="H38" s="1">
        <v>0.33</v>
      </c>
      <c r="I38" s="1">
        <v>0.75838000000000005</v>
      </c>
    </row>
    <row r="39" spans="3:9" x14ac:dyDescent="0.45">
      <c r="C39" s="1">
        <v>32.853999999999999</v>
      </c>
      <c r="D39" s="1">
        <v>0.34</v>
      </c>
      <c r="E39" s="1">
        <v>0.79020000000000001</v>
      </c>
      <c r="G39" s="1">
        <v>99.804000000000002</v>
      </c>
      <c r="H39" s="1">
        <v>0.34</v>
      </c>
      <c r="I39" s="1">
        <v>0.76327999999999996</v>
      </c>
    </row>
    <row r="40" spans="3:9" x14ac:dyDescent="0.45">
      <c r="C40" s="1">
        <v>33.228999999999999</v>
      </c>
      <c r="D40" s="1">
        <v>0.35</v>
      </c>
      <c r="E40" s="1">
        <v>0.79437999999999998</v>
      </c>
      <c r="G40" s="1">
        <v>100.923</v>
      </c>
      <c r="H40" s="1">
        <v>0.35</v>
      </c>
      <c r="I40" s="1">
        <v>0.76802999999999999</v>
      </c>
    </row>
    <row r="41" spans="3:9" x14ac:dyDescent="0.45">
      <c r="C41" s="1">
        <v>33.597000000000001</v>
      </c>
      <c r="D41" s="1">
        <v>0.36</v>
      </c>
      <c r="E41" s="1">
        <v>0.79842999999999997</v>
      </c>
      <c r="G41" s="1">
        <v>102.023</v>
      </c>
      <c r="H41" s="1">
        <v>0.36</v>
      </c>
      <c r="I41" s="1">
        <v>0.77264999999999995</v>
      </c>
    </row>
    <row r="42" spans="3:9" x14ac:dyDescent="0.45">
      <c r="C42" s="1">
        <v>33.96</v>
      </c>
      <c r="D42" s="1">
        <v>0.37</v>
      </c>
      <c r="E42" s="1">
        <v>0.80237000000000003</v>
      </c>
      <c r="G42" s="1">
        <v>103.105</v>
      </c>
      <c r="H42" s="1">
        <v>0.37</v>
      </c>
      <c r="I42" s="1">
        <v>0.77714000000000005</v>
      </c>
    </row>
    <row r="43" spans="3:9" x14ac:dyDescent="0.45">
      <c r="C43" s="1">
        <v>34.317999999999998</v>
      </c>
      <c r="D43" s="1">
        <v>0.38</v>
      </c>
      <c r="E43" s="1">
        <v>0.80620999999999998</v>
      </c>
      <c r="G43" s="1">
        <v>104.172</v>
      </c>
      <c r="H43" s="1">
        <v>0.38</v>
      </c>
      <c r="I43" s="1">
        <v>0.78151999999999999</v>
      </c>
    </row>
    <row r="44" spans="3:9" x14ac:dyDescent="0.45">
      <c r="C44" s="1">
        <v>34.67</v>
      </c>
      <c r="D44" s="1">
        <v>0.39</v>
      </c>
      <c r="E44" s="1">
        <v>0.80994999999999995</v>
      </c>
      <c r="G44" s="1">
        <v>105.223</v>
      </c>
      <c r="H44" s="1">
        <v>0.39</v>
      </c>
      <c r="I44" s="1">
        <v>0.78578999999999999</v>
      </c>
    </row>
    <row r="45" spans="3:9" x14ac:dyDescent="0.45">
      <c r="C45" s="1">
        <v>35.018000000000001</v>
      </c>
      <c r="D45" s="1">
        <v>0.4</v>
      </c>
      <c r="E45" s="1">
        <v>0.81361000000000006</v>
      </c>
      <c r="G45" s="1">
        <v>106.261</v>
      </c>
      <c r="H45" s="1">
        <v>0.4</v>
      </c>
      <c r="I45" s="1">
        <v>0.78996</v>
      </c>
    </row>
    <row r="46" spans="3:9" x14ac:dyDescent="0.45">
      <c r="C46" s="1">
        <v>35.362000000000002</v>
      </c>
      <c r="D46" s="1">
        <v>0.41</v>
      </c>
      <c r="E46" s="1">
        <v>0.81720000000000004</v>
      </c>
      <c r="G46" s="1">
        <v>107.285</v>
      </c>
      <c r="H46" s="1">
        <v>0.41</v>
      </c>
      <c r="I46" s="1">
        <v>0.79405000000000003</v>
      </c>
    </row>
    <row r="47" spans="3:9" x14ac:dyDescent="0.45">
      <c r="C47" s="1">
        <v>35.701999999999998</v>
      </c>
      <c r="D47" s="1">
        <v>0.42</v>
      </c>
      <c r="E47" s="1">
        <v>0.82071000000000005</v>
      </c>
      <c r="G47" s="1">
        <v>108.298</v>
      </c>
      <c r="H47" s="1">
        <v>0.42</v>
      </c>
      <c r="I47" s="1">
        <v>0.79805000000000004</v>
      </c>
    </row>
    <row r="48" spans="3:9" x14ac:dyDescent="0.45">
      <c r="C48" s="1">
        <v>36.039000000000001</v>
      </c>
      <c r="D48" s="1">
        <v>0.43</v>
      </c>
      <c r="E48" s="1">
        <v>0.82416</v>
      </c>
      <c r="G48" s="1">
        <v>109.3</v>
      </c>
      <c r="H48" s="1">
        <v>0.43</v>
      </c>
      <c r="I48" s="1">
        <v>0.80198000000000003</v>
      </c>
    </row>
    <row r="49" spans="3:9" x14ac:dyDescent="0.45">
      <c r="C49" s="1">
        <v>36.372</v>
      </c>
      <c r="D49" s="1">
        <v>0.44</v>
      </c>
      <c r="E49" s="1">
        <v>0.82755000000000001</v>
      </c>
      <c r="G49" s="1">
        <v>110.292</v>
      </c>
      <c r="H49" s="1">
        <v>0.44</v>
      </c>
      <c r="I49" s="1">
        <v>0.80584</v>
      </c>
    </row>
    <row r="50" spans="3:9" x14ac:dyDescent="0.45">
      <c r="C50" s="1">
        <v>36.703000000000003</v>
      </c>
      <c r="D50" s="1">
        <v>0.45</v>
      </c>
      <c r="E50" s="1">
        <v>0.83087999999999995</v>
      </c>
      <c r="G50" s="1">
        <v>111.27500000000001</v>
      </c>
      <c r="H50" s="1">
        <v>0.45</v>
      </c>
      <c r="I50" s="1">
        <v>0.80962999999999996</v>
      </c>
    </row>
    <row r="51" spans="3:9" x14ac:dyDescent="0.45">
      <c r="C51" s="1">
        <v>37.030999999999999</v>
      </c>
      <c r="D51" s="1">
        <v>0.46</v>
      </c>
      <c r="E51" s="1">
        <v>0.83416999999999997</v>
      </c>
      <c r="G51" s="1">
        <v>112.249</v>
      </c>
      <c r="H51" s="1">
        <v>0.46</v>
      </c>
      <c r="I51" s="1">
        <v>0.81337000000000004</v>
      </c>
    </row>
    <row r="52" spans="3:9" x14ac:dyDescent="0.45">
      <c r="C52" s="1">
        <v>37.356000000000002</v>
      </c>
      <c r="D52" s="1">
        <v>0.47</v>
      </c>
      <c r="E52" s="1">
        <v>0.83740999999999999</v>
      </c>
      <c r="G52" s="1">
        <v>113.215</v>
      </c>
      <c r="H52" s="1">
        <v>0.47</v>
      </c>
      <c r="I52" s="1">
        <v>0.81706000000000001</v>
      </c>
    </row>
    <row r="53" spans="3:9" x14ac:dyDescent="0.45">
      <c r="C53" s="1">
        <v>37.68</v>
      </c>
      <c r="D53" s="1">
        <v>0.48</v>
      </c>
      <c r="E53" s="1">
        <v>0.84060999999999997</v>
      </c>
      <c r="G53" s="1">
        <v>114.17400000000001</v>
      </c>
      <c r="H53" s="1">
        <v>0.48</v>
      </c>
      <c r="I53" s="1">
        <v>0.82069999999999999</v>
      </c>
    </row>
    <row r="54" spans="3:9" x14ac:dyDescent="0.45">
      <c r="C54" s="1">
        <v>38.002000000000002</v>
      </c>
      <c r="D54" s="1">
        <v>0.49</v>
      </c>
      <c r="E54" s="1">
        <v>0.84377000000000002</v>
      </c>
      <c r="G54" s="1">
        <v>115.127</v>
      </c>
      <c r="H54" s="1">
        <v>0.49</v>
      </c>
      <c r="I54" s="1">
        <v>0.82430000000000003</v>
      </c>
    </row>
    <row r="55" spans="3:9" x14ac:dyDescent="0.45">
      <c r="C55" s="1">
        <v>38.322000000000003</v>
      </c>
      <c r="D55" s="1">
        <v>0.5</v>
      </c>
      <c r="E55" s="1">
        <v>0.84691000000000005</v>
      </c>
      <c r="G55" s="1">
        <v>116.075</v>
      </c>
      <c r="H55" s="1">
        <v>0.5</v>
      </c>
      <c r="I55" s="1">
        <v>0.82784999999999997</v>
      </c>
    </row>
    <row r="56" spans="3:9" x14ac:dyDescent="0.45">
      <c r="C56" s="1">
        <v>38.640999999999998</v>
      </c>
      <c r="D56" s="1">
        <v>0.51</v>
      </c>
      <c r="E56" s="1">
        <v>0.85001000000000004</v>
      </c>
      <c r="G56" s="1">
        <v>117.017</v>
      </c>
      <c r="H56" s="1">
        <v>0.51</v>
      </c>
      <c r="I56" s="1">
        <v>0.83137000000000005</v>
      </c>
    </row>
    <row r="57" spans="3:9" x14ac:dyDescent="0.45">
      <c r="C57" s="1">
        <v>38.957999999999998</v>
      </c>
      <c r="D57" s="1">
        <v>0.52</v>
      </c>
      <c r="E57" s="1">
        <v>0.85307999999999995</v>
      </c>
      <c r="G57" s="1">
        <v>117.95399999999999</v>
      </c>
      <c r="H57" s="1">
        <v>0.52</v>
      </c>
      <c r="I57" s="1">
        <v>0.83486000000000005</v>
      </c>
    </row>
    <row r="58" spans="3:9" x14ac:dyDescent="0.45">
      <c r="C58" s="1">
        <v>39.274999999999999</v>
      </c>
      <c r="D58" s="1">
        <v>0.53</v>
      </c>
      <c r="E58" s="1">
        <v>0.85612999999999995</v>
      </c>
      <c r="G58" s="1">
        <v>118.887</v>
      </c>
      <c r="H58" s="1">
        <v>0.53</v>
      </c>
      <c r="I58" s="1">
        <v>0.83831999999999995</v>
      </c>
    </row>
    <row r="59" spans="3:9" x14ac:dyDescent="0.45">
      <c r="C59" s="1">
        <v>39.591000000000001</v>
      </c>
      <c r="D59" s="1">
        <v>0.54</v>
      </c>
      <c r="E59" s="1">
        <v>0.85916000000000003</v>
      </c>
      <c r="G59" s="1">
        <v>119.81699999999999</v>
      </c>
      <c r="H59" s="1">
        <v>0.54</v>
      </c>
      <c r="I59" s="1">
        <v>0.84175</v>
      </c>
    </row>
    <row r="60" spans="3:9" x14ac:dyDescent="0.45">
      <c r="C60" s="1">
        <v>39.905999999999999</v>
      </c>
      <c r="D60" s="1">
        <v>0.55000000000000004</v>
      </c>
      <c r="E60" s="1">
        <v>0.86216999999999999</v>
      </c>
      <c r="G60" s="1">
        <v>120.74299999999999</v>
      </c>
      <c r="H60" s="1">
        <v>0.55000000000000004</v>
      </c>
      <c r="I60" s="1">
        <v>0.84516000000000002</v>
      </c>
    </row>
    <row r="61" spans="3:9" x14ac:dyDescent="0.45">
      <c r="C61" s="1">
        <v>40.22</v>
      </c>
      <c r="D61" s="1">
        <v>0.56000000000000005</v>
      </c>
      <c r="E61" s="1">
        <v>0.86516000000000004</v>
      </c>
      <c r="G61" s="1">
        <v>121.667</v>
      </c>
      <c r="H61" s="1">
        <v>0.56000000000000005</v>
      </c>
      <c r="I61" s="1">
        <v>0.84853999999999996</v>
      </c>
    </row>
    <row r="62" spans="3:9" x14ac:dyDescent="0.45">
      <c r="C62" s="1">
        <v>40.533999999999999</v>
      </c>
      <c r="D62" s="1">
        <v>0.56999999999999995</v>
      </c>
      <c r="E62" s="1">
        <v>0.86814000000000002</v>
      </c>
      <c r="G62" s="1">
        <v>122.589</v>
      </c>
      <c r="H62" s="1">
        <v>0.56999999999999995</v>
      </c>
      <c r="I62" s="1">
        <v>0.85190999999999995</v>
      </c>
    </row>
    <row r="63" spans="3:9" x14ac:dyDescent="0.45">
      <c r="C63" s="1">
        <v>40.847999999999999</v>
      </c>
      <c r="D63" s="1">
        <v>0.57999999999999996</v>
      </c>
      <c r="E63" s="1">
        <v>0.87111000000000005</v>
      </c>
      <c r="G63" s="1">
        <v>123.508</v>
      </c>
      <c r="H63" s="1">
        <v>0.57999999999999996</v>
      </c>
      <c r="I63" s="1">
        <v>0.85526000000000002</v>
      </c>
    </row>
    <row r="64" spans="3:9" x14ac:dyDescent="0.45">
      <c r="C64" s="1">
        <v>41.161000000000001</v>
      </c>
      <c r="D64" s="1">
        <v>0.59</v>
      </c>
      <c r="E64" s="1">
        <v>0.87407000000000001</v>
      </c>
      <c r="G64" s="1">
        <v>124.426</v>
      </c>
      <c r="H64" s="1">
        <v>0.59</v>
      </c>
      <c r="I64" s="1">
        <v>0.85860000000000003</v>
      </c>
    </row>
    <row r="65" spans="3:9" x14ac:dyDescent="0.45">
      <c r="C65" s="1">
        <v>41.475000000000001</v>
      </c>
      <c r="D65" s="1">
        <v>0.6</v>
      </c>
      <c r="E65" s="1">
        <v>0.87700999999999996</v>
      </c>
      <c r="G65" s="1">
        <v>125.343</v>
      </c>
      <c r="H65" s="1">
        <v>0.6</v>
      </c>
      <c r="I65" s="1">
        <v>0.86192999999999997</v>
      </c>
    </row>
    <row r="66" spans="3:9" x14ac:dyDescent="0.45">
      <c r="C66" s="1">
        <v>41.787999999999997</v>
      </c>
      <c r="D66" s="1">
        <v>0.61</v>
      </c>
      <c r="E66" s="1">
        <v>0.87995999999999996</v>
      </c>
      <c r="G66" s="1">
        <v>126.259</v>
      </c>
      <c r="H66" s="1">
        <v>0.61</v>
      </c>
      <c r="I66" s="1">
        <v>0.86524999999999996</v>
      </c>
    </row>
    <row r="67" spans="3:9" x14ac:dyDescent="0.45">
      <c r="C67" s="1">
        <v>42.101999999999997</v>
      </c>
      <c r="D67" s="1">
        <v>0.62</v>
      </c>
      <c r="E67" s="1">
        <v>0.88288999999999995</v>
      </c>
      <c r="G67" s="1">
        <v>127.17400000000001</v>
      </c>
      <c r="H67" s="1">
        <v>0.62</v>
      </c>
      <c r="I67" s="1">
        <v>0.86855000000000004</v>
      </c>
    </row>
    <row r="68" spans="3:9" x14ac:dyDescent="0.45">
      <c r="C68" s="1">
        <v>42.417000000000002</v>
      </c>
      <c r="D68" s="1">
        <v>0.63</v>
      </c>
      <c r="E68" s="1">
        <v>0.88582000000000005</v>
      </c>
      <c r="G68" s="1">
        <v>128.089</v>
      </c>
      <c r="H68" s="1">
        <v>0.63</v>
      </c>
      <c r="I68" s="1">
        <v>0.87185999999999997</v>
      </c>
    </row>
    <row r="69" spans="3:9" x14ac:dyDescent="0.45">
      <c r="C69" s="1">
        <v>42.731000000000002</v>
      </c>
      <c r="D69" s="1">
        <v>0.64</v>
      </c>
      <c r="E69" s="1">
        <v>0.88875000000000004</v>
      </c>
      <c r="G69" s="1">
        <v>129.00399999999999</v>
      </c>
      <c r="H69" s="1">
        <v>0.64</v>
      </c>
      <c r="I69" s="1">
        <v>0.87514999999999998</v>
      </c>
    </row>
    <row r="70" spans="3:9" x14ac:dyDescent="0.45">
      <c r="C70" s="1">
        <v>43.045999999999999</v>
      </c>
      <c r="D70" s="1">
        <v>0.65</v>
      </c>
      <c r="E70" s="1">
        <v>0.89168000000000003</v>
      </c>
      <c r="G70" s="1">
        <v>129.91999999999999</v>
      </c>
      <c r="H70" s="1">
        <v>0.65</v>
      </c>
      <c r="I70" s="1">
        <v>0.87844999999999995</v>
      </c>
    </row>
    <row r="71" spans="3:9" x14ac:dyDescent="0.45">
      <c r="C71" s="1">
        <v>43.362000000000002</v>
      </c>
      <c r="D71" s="1">
        <v>0.66</v>
      </c>
      <c r="E71" s="1">
        <v>0.89461000000000002</v>
      </c>
      <c r="G71" s="1">
        <v>130.83600000000001</v>
      </c>
      <c r="H71" s="1">
        <v>0.66</v>
      </c>
      <c r="I71" s="1">
        <v>0.88173999999999997</v>
      </c>
    </row>
    <row r="72" spans="3:9" x14ac:dyDescent="0.45">
      <c r="C72" s="1">
        <v>43.677999999999997</v>
      </c>
      <c r="D72" s="1">
        <v>0.67</v>
      </c>
      <c r="E72" s="1">
        <v>0.89754</v>
      </c>
      <c r="G72" s="1">
        <v>131.75200000000001</v>
      </c>
      <c r="H72" s="1">
        <v>0.67</v>
      </c>
      <c r="I72" s="1">
        <v>0.88504000000000005</v>
      </c>
    </row>
    <row r="73" spans="3:9" x14ac:dyDescent="0.45">
      <c r="C73" s="1">
        <v>43.994999999999997</v>
      </c>
      <c r="D73" s="1">
        <v>0.68</v>
      </c>
      <c r="E73" s="1">
        <v>0.90046999999999999</v>
      </c>
      <c r="G73" s="1">
        <v>132.66999999999999</v>
      </c>
      <c r="H73" s="1">
        <v>0.68</v>
      </c>
      <c r="I73" s="1">
        <v>0.88832999999999995</v>
      </c>
    </row>
    <row r="74" spans="3:9" x14ac:dyDescent="0.45">
      <c r="C74" s="1">
        <v>44.313000000000002</v>
      </c>
      <c r="D74" s="1">
        <v>0.69</v>
      </c>
      <c r="E74" s="1">
        <v>0.90339999999999998</v>
      </c>
      <c r="G74" s="1">
        <v>133.589</v>
      </c>
      <c r="H74" s="1">
        <v>0.69</v>
      </c>
      <c r="I74" s="1">
        <v>0.89163000000000003</v>
      </c>
    </row>
    <row r="75" spans="3:9" x14ac:dyDescent="0.45">
      <c r="C75" s="1">
        <v>44.631</v>
      </c>
      <c r="D75" s="1">
        <v>0.7</v>
      </c>
      <c r="E75" s="1">
        <v>0.90634000000000003</v>
      </c>
      <c r="G75" s="1">
        <v>134.50899999999999</v>
      </c>
      <c r="H75" s="1">
        <v>0.7</v>
      </c>
      <c r="I75" s="1">
        <v>0.89493</v>
      </c>
    </row>
    <row r="76" spans="3:9" x14ac:dyDescent="0.45">
      <c r="C76" s="1">
        <v>44.951000000000001</v>
      </c>
      <c r="D76" s="1">
        <v>0.71</v>
      </c>
      <c r="E76" s="1">
        <v>0.90927999999999998</v>
      </c>
      <c r="G76" s="1">
        <v>135.43100000000001</v>
      </c>
      <c r="H76" s="1">
        <v>0.71</v>
      </c>
      <c r="I76" s="1">
        <v>0.89822999999999997</v>
      </c>
    </row>
    <row r="77" spans="3:9" x14ac:dyDescent="0.45">
      <c r="C77" s="1">
        <v>45.271999999999998</v>
      </c>
      <c r="D77" s="1">
        <v>0.72</v>
      </c>
      <c r="E77" s="1">
        <v>0.91224000000000005</v>
      </c>
      <c r="G77" s="1">
        <v>136.35400000000001</v>
      </c>
      <c r="H77" s="1">
        <v>0.72</v>
      </c>
      <c r="I77" s="1">
        <v>0.90154999999999996</v>
      </c>
    </row>
    <row r="78" spans="3:9" x14ac:dyDescent="0.45">
      <c r="C78" s="1">
        <v>45.593000000000004</v>
      </c>
      <c r="D78" s="1">
        <v>0.73</v>
      </c>
      <c r="E78" s="1">
        <v>0.91518999999999995</v>
      </c>
      <c r="G78" s="1">
        <v>137.28</v>
      </c>
      <c r="H78" s="1">
        <v>0.73</v>
      </c>
      <c r="I78" s="1">
        <v>0.90486</v>
      </c>
    </row>
    <row r="79" spans="3:9" x14ac:dyDescent="0.45">
      <c r="C79" s="1">
        <v>45.915999999999997</v>
      </c>
      <c r="D79" s="1">
        <v>0.74</v>
      </c>
      <c r="E79" s="1">
        <v>0.91815999999999998</v>
      </c>
      <c r="G79" s="1">
        <v>138.20699999999999</v>
      </c>
      <c r="H79" s="1">
        <v>0.74</v>
      </c>
      <c r="I79" s="1">
        <v>0.90819000000000005</v>
      </c>
    </row>
    <row r="80" spans="3:9" x14ac:dyDescent="0.45">
      <c r="C80" s="1">
        <v>46.24</v>
      </c>
      <c r="D80" s="1">
        <v>0.75</v>
      </c>
      <c r="E80" s="1">
        <v>0.92113</v>
      </c>
      <c r="G80" s="1">
        <v>139.137</v>
      </c>
      <c r="H80" s="1">
        <v>0.75</v>
      </c>
      <c r="I80" s="1">
        <v>0.91152999999999995</v>
      </c>
    </row>
    <row r="81" spans="3:9" x14ac:dyDescent="0.45">
      <c r="C81" s="1">
        <v>46.564999999999998</v>
      </c>
      <c r="D81" s="1">
        <v>0.76</v>
      </c>
      <c r="E81" s="1">
        <v>0.92412000000000005</v>
      </c>
      <c r="G81" s="1">
        <v>140.06899999999999</v>
      </c>
      <c r="H81" s="1">
        <v>0.76</v>
      </c>
      <c r="I81" s="1">
        <v>0.91486999999999996</v>
      </c>
    </row>
    <row r="82" spans="3:9" x14ac:dyDescent="0.45">
      <c r="C82" s="1">
        <v>46.892000000000003</v>
      </c>
      <c r="D82" s="1">
        <v>0.77</v>
      </c>
      <c r="E82" s="1">
        <v>0.92710999999999999</v>
      </c>
      <c r="G82" s="1">
        <v>141.00399999999999</v>
      </c>
      <c r="H82" s="1">
        <v>0.77</v>
      </c>
      <c r="I82" s="1">
        <v>0.91822999999999999</v>
      </c>
    </row>
    <row r="83" spans="3:9" x14ac:dyDescent="0.45">
      <c r="C83" s="1">
        <v>47.219000000000001</v>
      </c>
      <c r="D83" s="1">
        <v>0.78</v>
      </c>
      <c r="E83" s="1">
        <v>0.93011999999999995</v>
      </c>
      <c r="G83" s="1">
        <v>141.941</v>
      </c>
      <c r="H83" s="1">
        <v>0.78</v>
      </c>
      <c r="I83" s="1">
        <v>0.92159999999999997</v>
      </c>
    </row>
    <row r="84" spans="3:9" x14ac:dyDescent="0.45">
      <c r="C84" s="1">
        <v>47.548000000000002</v>
      </c>
      <c r="D84" s="1">
        <v>0.79</v>
      </c>
      <c r="E84" s="1">
        <v>0.93313000000000001</v>
      </c>
      <c r="G84" s="1">
        <v>142.881</v>
      </c>
      <c r="H84" s="1">
        <v>0.79</v>
      </c>
      <c r="I84" s="1">
        <v>0.92498000000000002</v>
      </c>
    </row>
    <row r="85" spans="3:9" x14ac:dyDescent="0.45">
      <c r="C85" s="1">
        <v>47.878999999999998</v>
      </c>
      <c r="D85" s="1">
        <v>0.8</v>
      </c>
      <c r="E85" s="1">
        <v>0.93615999999999999</v>
      </c>
      <c r="G85" s="1">
        <v>143.82300000000001</v>
      </c>
      <c r="H85" s="1">
        <v>0.8</v>
      </c>
      <c r="I85" s="1">
        <v>0.92837000000000003</v>
      </c>
    </row>
    <row r="86" spans="3:9" x14ac:dyDescent="0.45">
      <c r="C86" s="1">
        <v>48.21</v>
      </c>
      <c r="D86" s="1">
        <v>0.81</v>
      </c>
      <c r="E86" s="1">
        <v>0.93920000000000003</v>
      </c>
      <c r="G86" s="1">
        <v>144.76900000000001</v>
      </c>
      <c r="H86" s="1">
        <v>0.81</v>
      </c>
      <c r="I86" s="1">
        <v>0.93178000000000005</v>
      </c>
    </row>
    <row r="87" spans="3:9" x14ac:dyDescent="0.45">
      <c r="C87" s="1">
        <v>48.543999999999997</v>
      </c>
      <c r="D87" s="1">
        <v>0.82</v>
      </c>
      <c r="E87" s="1">
        <v>0.94225999999999999</v>
      </c>
      <c r="G87" s="1">
        <v>145.71700000000001</v>
      </c>
      <c r="H87" s="1">
        <v>0.82</v>
      </c>
      <c r="I87" s="1">
        <v>0.93520000000000003</v>
      </c>
    </row>
    <row r="88" spans="3:9" x14ac:dyDescent="0.45">
      <c r="C88" s="1">
        <v>48.878</v>
      </c>
      <c r="D88" s="1">
        <v>0.83</v>
      </c>
      <c r="E88" s="1">
        <v>0.94533</v>
      </c>
      <c r="G88" s="1">
        <v>146.66900000000001</v>
      </c>
      <c r="H88" s="1">
        <v>0.83</v>
      </c>
      <c r="I88" s="1">
        <v>0.93864000000000003</v>
      </c>
    </row>
    <row r="89" spans="3:9" x14ac:dyDescent="0.45">
      <c r="C89" s="1">
        <v>49.213999999999999</v>
      </c>
      <c r="D89" s="1">
        <v>0.84</v>
      </c>
      <c r="E89" s="1">
        <v>0.94840999999999998</v>
      </c>
      <c r="G89" s="1">
        <v>147.624</v>
      </c>
      <c r="H89" s="1">
        <v>0.84</v>
      </c>
      <c r="I89" s="1">
        <v>0.94208999999999998</v>
      </c>
    </row>
    <row r="90" spans="3:9" x14ac:dyDescent="0.45">
      <c r="C90" s="1">
        <v>49.552</v>
      </c>
      <c r="D90" s="1">
        <v>0.85</v>
      </c>
      <c r="E90" s="1">
        <v>0.95150999999999997</v>
      </c>
      <c r="G90" s="1">
        <v>148.58199999999999</v>
      </c>
      <c r="H90" s="1">
        <v>0.85</v>
      </c>
      <c r="I90" s="1">
        <v>0.94555999999999996</v>
      </c>
    </row>
    <row r="91" spans="3:9" x14ac:dyDescent="0.45">
      <c r="C91" s="1">
        <v>49.890999999999998</v>
      </c>
      <c r="D91" s="1">
        <v>0.86</v>
      </c>
      <c r="E91" s="1">
        <v>0.95462000000000002</v>
      </c>
      <c r="G91" s="1">
        <v>149.54300000000001</v>
      </c>
      <c r="H91" s="1">
        <v>0.86</v>
      </c>
      <c r="I91" s="1">
        <v>0.94904999999999995</v>
      </c>
    </row>
    <row r="92" spans="3:9" x14ac:dyDescent="0.45">
      <c r="C92" s="1">
        <v>50.231999999999999</v>
      </c>
      <c r="D92" s="1">
        <v>0.87</v>
      </c>
      <c r="E92" s="1">
        <v>0.95774999999999999</v>
      </c>
      <c r="G92" s="1">
        <v>150.50700000000001</v>
      </c>
      <c r="H92" s="1">
        <v>0.87</v>
      </c>
      <c r="I92" s="1">
        <v>0.95255000000000001</v>
      </c>
    </row>
    <row r="93" spans="3:9" x14ac:dyDescent="0.45">
      <c r="C93" s="1">
        <v>50.573999999999998</v>
      </c>
      <c r="D93" s="1">
        <v>0.88</v>
      </c>
      <c r="E93" s="1">
        <v>0.96089000000000002</v>
      </c>
      <c r="G93" s="1">
        <v>151.47499999999999</v>
      </c>
      <c r="H93" s="1">
        <v>0.88</v>
      </c>
      <c r="I93" s="1">
        <v>0.95608000000000004</v>
      </c>
    </row>
    <row r="94" spans="3:9" x14ac:dyDescent="0.45">
      <c r="C94" s="1">
        <v>50.917999999999999</v>
      </c>
      <c r="D94" s="1">
        <v>0.89</v>
      </c>
      <c r="E94" s="1">
        <v>0.96404999999999996</v>
      </c>
      <c r="G94" s="1">
        <v>152.447</v>
      </c>
      <c r="H94" s="1">
        <v>0.89</v>
      </c>
      <c r="I94" s="1">
        <v>0.95962000000000003</v>
      </c>
    </row>
    <row r="95" spans="3:9" x14ac:dyDescent="0.45">
      <c r="C95" s="1">
        <v>51.264000000000003</v>
      </c>
      <c r="D95" s="1">
        <v>0.9</v>
      </c>
      <c r="E95" s="1">
        <v>0.96723000000000003</v>
      </c>
      <c r="G95" s="1">
        <v>153.422</v>
      </c>
      <c r="H95" s="1">
        <v>0.9</v>
      </c>
      <c r="I95" s="1">
        <v>0.96318000000000004</v>
      </c>
    </row>
    <row r="96" spans="3:9" x14ac:dyDescent="0.45">
      <c r="C96" s="1">
        <v>51.610999999999997</v>
      </c>
      <c r="D96" s="1">
        <v>0.91</v>
      </c>
      <c r="E96" s="1">
        <v>0.97041999999999995</v>
      </c>
      <c r="G96" s="1">
        <v>154.4</v>
      </c>
      <c r="H96" s="1">
        <v>0.91</v>
      </c>
      <c r="I96" s="1">
        <v>0.96677000000000002</v>
      </c>
    </row>
    <row r="97" spans="3:9" x14ac:dyDescent="0.45">
      <c r="C97" s="1">
        <v>51.96</v>
      </c>
      <c r="D97" s="1">
        <v>0.92</v>
      </c>
      <c r="E97" s="1">
        <v>0.97363</v>
      </c>
      <c r="G97" s="1">
        <v>155.38200000000001</v>
      </c>
      <c r="H97" s="1">
        <v>0.92</v>
      </c>
      <c r="I97" s="1">
        <v>0.97036999999999995</v>
      </c>
    </row>
    <row r="98" spans="3:9" x14ac:dyDescent="0.45">
      <c r="C98" s="1">
        <v>52.31</v>
      </c>
      <c r="D98" s="1">
        <v>0.93</v>
      </c>
      <c r="E98" s="1">
        <v>0.97685999999999995</v>
      </c>
      <c r="G98" s="1">
        <v>156.36799999999999</v>
      </c>
      <c r="H98" s="1">
        <v>0.93</v>
      </c>
      <c r="I98" s="1">
        <v>0.97399999999999998</v>
      </c>
    </row>
    <row r="99" spans="3:9" x14ac:dyDescent="0.45">
      <c r="C99" s="1">
        <v>52.661999999999999</v>
      </c>
      <c r="D99" s="1">
        <v>0.94</v>
      </c>
      <c r="E99" s="1">
        <v>0.98011000000000004</v>
      </c>
      <c r="G99" s="1">
        <v>157.357</v>
      </c>
      <c r="H99" s="1">
        <v>0.94</v>
      </c>
      <c r="I99" s="1">
        <v>0.97763999999999995</v>
      </c>
    </row>
    <row r="100" spans="3:9" x14ac:dyDescent="0.45">
      <c r="C100" s="1">
        <v>53.015999999999998</v>
      </c>
      <c r="D100" s="1">
        <v>0.95</v>
      </c>
      <c r="E100" s="1">
        <v>0.98338000000000003</v>
      </c>
      <c r="G100" s="1">
        <v>158.35</v>
      </c>
      <c r="H100" s="1">
        <v>0.95</v>
      </c>
      <c r="I100" s="1">
        <v>0.98131000000000002</v>
      </c>
    </row>
    <row r="101" spans="3:9" x14ac:dyDescent="0.45">
      <c r="C101" s="1">
        <v>53.372</v>
      </c>
      <c r="D101" s="1">
        <v>0.96</v>
      </c>
      <c r="E101" s="1">
        <v>0.98665999999999998</v>
      </c>
      <c r="G101" s="1">
        <v>159.34700000000001</v>
      </c>
      <c r="H101" s="1">
        <v>0.96</v>
      </c>
      <c r="I101" s="1">
        <v>0.98499999999999999</v>
      </c>
    </row>
    <row r="102" spans="3:9" x14ac:dyDescent="0.45">
      <c r="C102" s="1">
        <v>53.728999999999999</v>
      </c>
      <c r="D102" s="1">
        <v>0.97</v>
      </c>
      <c r="E102" s="1">
        <v>0.98997000000000002</v>
      </c>
      <c r="G102" s="1">
        <v>160.34700000000001</v>
      </c>
      <c r="H102" s="1">
        <v>0.97</v>
      </c>
      <c r="I102" s="1">
        <v>0.98872000000000004</v>
      </c>
    </row>
    <row r="103" spans="3:9" x14ac:dyDescent="0.45">
      <c r="C103" s="1">
        <v>54.088000000000001</v>
      </c>
      <c r="D103" s="1">
        <v>0.98</v>
      </c>
      <c r="E103" s="1">
        <v>0.99329000000000001</v>
      </c>
      <c r="G103" s="1">
        <v>161.351</v>
      </c>
      <c r="H103" s="1">
        <v>0.98</v>
      </c>
      <c r="I103" s="1">
        <v>0.99245000000000005</v>
      </c>
    </row>
    <row r="104" spans="3:9" x14ac:dyDescent="0.45">
      <c r="C104" s="1">
        <v>54.448</v>
      </c>
      <c r="D104" s="1">
        <v>0.99</v>
      </c>
      <c r="E104" s="1">
        <v>0.99663999999999997</v>
      </c>
      <c r="G104" s="1">
        <v>162.358</v>
      </c>
      <c r="H104" s="1">
        <v>0.99</v>
      </c>
      <c r="I104" s="1">
        <v>0.99621000000000004</v>
      </c>
    </row>
    <row r="105" spans="3:9" x14ac:dyDescent="0.45">
      <c r="C105" s="1">
        <v>54.811</v>
      </c>
      <c r="D105" s="1">
        <v>1</v>
      </c>
      <c r="E105" s="1">
        <v>1</v>
      </c>
      <c r="G105" s="1">
        <v>163.37</v>
      </c>
      <c r="H105" s="1">
        <v>1</v>
      </c>
      <c r="I105" s="1">
        <v>1</v>
      </c>
    </row>
  </sheetData>
  <mergeCells count="2">
    <mergeCell ref="C3:E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5-Stage Absorber</vt:lpstr>
      <vt:lpstr>Pxy Data</vt:lpstr>
      <vt:lpstr>XY Abs</vt:lpstr>
      <vt:lpstr>xy 10 C</vt:lpstr>
      <vt:lpstr>Pxy 10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alane</cp:lastModifiedBy>
  <dcterms:created xsi:type="dcterms:W3CDTF">2020-01-05T04:04:58Z</dcterms:created>
  <dcterms:modified xsi:type="dcterms:W3CDTF">2020-02-27T14:59:53Z</dcterms:modified>
</cp:coreProperties>
</file>